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2355" yWindow="375" windowWidth="16500" windowHeight="12300"/>
  </bookViews>
  <sheets>
    <sheet name="План 2023" sheetId="1" r:id="rId1"/>
  </sheets>
  <definedNames>
    <definedName name="_xlnm._FilterDatabase" localSheetId="0" hidden="1">'План 2023'!$A$3:$BW$1033</definedName>
    <definedName name="_xlnm.Print_Area" localSheetId="0">'План 2023'!$A$1:$BW$1003</definedName>
  </definedNames>
  <calcPr calcId="144525"/>
</workbook>
</file>

<file path=xl/calcChain.xml><?xml version="1.0" encoding="utf-8"?>
<calcChain xmlns="http://schemas.openxmlformats.org/spreadsheetml/2006/main">
  <c r="S428" i="1" l="1"/>
  <c r="N428" i="1"/>
  <c r="Q428" i="1" s="1"/>
  <c r="R428" i="1" l="1"/>
  <c r="P428" i="1"/>
  <c r="O428" i="1"/>
  <c r="L505" i="1"/>
  <c r="L504" i="1"/>
  <c r="T384" i="1" l="1"/>
  <c r="N955" i="1" l="1"/>
  <c r="P955" i="1" s="1"/>
  <c r="T537" i="1"/>
  <c r="S537" i="1" s="1"/>
  <c r="N537" i="1"/>
  <c r="Q537" i="1" s="1"/>
  <c r="N588" i="1"/>
  <c r="R588" i="1" s="1"/>
  <c r="S503" i="1"/>
  <c r="N503" i="1"/>
  <c r="P503" i="1" s="1"/>
  <c r="N508" i="1"/>
  <c r="Q508" i="1" s="1"/>
  <c r="T492" i="1"/>
  <c r="T493" i="1"/>
  <c r="S492" i="1"/>
  <c r="S493" i="1"/>
  <c r="N493" i="1"/>
  <c r="P493" i="1" s="1"/>
  <c r="N492" i="1"/>
  <c r="P492" i="1" s="1"/>
  <c r="N477" i="1"/>
  <c r="Q477" i="1" s="1"/>
  <c r="N469" i="1"/>
  <c r="S297" i="1"/>
  <c r="N297" i="1"/>
  <c r="P297" i="1" s="1"/>
  <c r="O503" i="1" l="1"/>
  <c r="O588" i="1"/>
  <c r="Q503" i="1"/>
  <c r="P588" i="1"/>
  <c r="O955" i="1"/>
  <c r="O492" i="1"/>
  <c r="Q492" i="1"/>
  <c r="O493" i="1"/>
  <c r="Q493" i="1"/>
  <c r="R508" i="1"/>
  <c r="P508" i="1"/>
  <c r="R537" i="1"/>
  <c r="P537" i="1"/>
  <c r="Q955" i="1"/>
  <c r="R492" i="1"/>
  <c r="R493" i="1"/>
  <c r="O508" i="1"/>
  <c r="R503" i="1"/>
  <c r="Q588" i="1"/>
  <c r="O537" i="1"/>
  <c r="R955" i="1"/>
  <c r="O477" i="1"/>
  <c r="O297" i="1"/>
  <c r="Q297" i="1"/>
  <c r="R477" i="1"/>
  <c r="P477" i="1"/>
  <c r="R297" i="1"/>
  <c r="S384" i="1"/>
  <c r="N384" i="1"/>
  <c r="Q384" i="1" s="1"/>
  <c r="R384" i="1" l="1"/>
  <c r="S571" i="1" l="1"/>
  <c r="N571" i="1"/>
  <c r="Q571" i="1" s="1"/>
  <c r="T523" i="1"/>
  <c r="S523" i="1" s="1"/>
  <c r="N523" i="1"/>
  <c r="P523" i="1" s="1"/>
  <c r="R523" i="1" l="1"/>
  <c r="O523" i="1"/>
  <c r="Q523" i="1"/>
  <c r="R571" i="1"/>
  <c r="N581" i="1"/>
  <c r="P581" i="1" s="1"/>
  <c r="L479" i="1"/>
  <c r="N479" i="1" s="1"/>
  <c r="N441" i="1"/>
  <c r="Q441" i="1" s="1"/>
  <c r="L111" i="1"/>
  <c r="N111" i="1" s="1"/>
  <c r="L109" i="1"/>
  <c r="N109" i="1" s="1"/>
  <c r="L244" i="1"/>
  <c r="N244" i="1" s="1"/>
  <c r="P111" i="1" l="1"/>
  <c r="R111" i="1"/>
  <c r="Q111" i="1"/>
  <c r="O111" i="1"/>
  <c r="Q479" i="1"/>
  <c r="O479" i="1"/>
  <c r="P479" i="1"/>
  <c r="R479" i="1"/>
  <c r="Q244" i="1"/>
  <c r="O244" i="1"/>
  <c r="P244" i="1"/>
  <c r="R244" i="1"/>
  <c r="P441" i="1"/>
  <c r="R441" i="1"/>
  <c r="O581" i="1"/>
  <c r="Q581" i="1"/>
  <c r="O441" i="1"/>
  <c r="R581" i="1"/>
  <c r="P109" i="1"/>
  <c r="R109" i="1"/>
  <c r="Q109" i="1"/>
  <c r="O109" i="1"/>
  <c r="N415" i="1"/>
  <c r="N412" i="1" l="1"/>
  <c r="P412" i="1" s="1"/>
  <c r="O412" i="1" l="1"/>
  <c r="Q412" i="1"/>
  <c r="R412" i="1"/>
  <c r="S453" i="1"/>
  <c r="N770" i="1" l="1"/>
  <c r="P770" i="1" s="1"/>
  <c r="L548" i="1"/>
  <c r="N548" i="1" s="1"/>
  <c r="L544" i="1"/>
  <c r="N544" i="1" s="1"/>
  <c r="P544" i="1" l="1"/>
  <c r="R544" i="1"/>
  <c r="Q544" i="1"/>
  <c r="O544" i="1"/>
  <c r="P548" i="1"/>
  <c r="R548" i="1"/>
  <c r="Q548" i="1"/>
  <c r="O548" i="1"/>
  <c r="O770" i="1"/>
  <c r="Q770" i="1"/>
  <c r="R770" i="1"/>
  <c r="N371" i="1"/>
  <c r="Q371" i="1" s="1"/>
  <c r="N367" i="1"/>
  <c r="P367" i="1" s="1"/>
  <c r="L204" i="1"/>
  <c r="N204" i="1" s="1"/>
  <c r="N203" i="1"/>
  <c r="Q203" i="1" s="1"/>
  <c r="Q204" i="1" l="1"/>
  <c r="O204" i="1"/>
  <c r="P204" i="1"/>
  <c r="R204" i="1"/>
  <c r="R203" i="1"/>
  <c r="P203" i="1"/>
  <c r="O367" i="1"/>
  <c r="Q367" i="1"/>
  <c r="R371" i="1"/>
  <c r="P371" i="1"/>
  <c r="O203" i="1"/>
  <c r="R367" i="1"/>
  <c r="O371" i="1"/>
  <c r="L56" i="1"/>
  <c r="N56" i="1" s="1"/>
  <c r="Q56" i="1" s="1"/>
  <c r="P56" i="1" l="1"/>
  <c r="R56" i="1"/>
  <c r="O56" i="1"/>
  <c r="L112" i="1"/>
  <c r="N112" i="1" s="1"/>
  <c r="P112" i="1" l="1"/>
  <c r="R112" i="1"/>
  <c r="Q112" i="1"/>
  <c r="O112" i="1"/>
  <c r="S563" i="1"/>
  <c r="S566" i="1"/>
  <c r="S486" i="1" l="1"/>
  <c r="N486" i="1"/>
  <c r="Q486" i="1" s="1"/>
  <c r="L394" i="1"/>
  <c r="L392" i="1"/>
  <c r="N392" i="1" s="1"/>
  <c r="O486" i="1" l="1"/>
  <c r="R486" i="1"/>
  <c r="P486" i="1"/>
  <c r="Q392" i="1"/>
  <c r="P392" i="1"/>
  <c r="R392" i="1"/>
  <c r="O392" i="1"/>
  <c r="N496" i="1" l="1"/>
  <c r="Q496" i="1" s="1"/>
  <c r="N497" i="1"/>
  <c r="Q497" i="1" s="1"/>
  <c r="S495" i="1"/>
  <c r="S496" i="1"/>
  <c r="S497" i="1"/>
  <c r="N495" i="1"/>
  <c r="P495" i="1" s="1"/>
  <c r="R497" i="1" l="1"/>
  <c r="P497" i="1"/>
  <c r="Q495" i="1"/>
  <c r="O495" i="1"/>
  <c r="R496" i="1"/>
  <c r="P496" i="1"/>
  <c r="R495" i="1"/>
  <c r="O496" i="1"/>
  <c r="O497" i="1"/>
  <c r="L573" i="1"/>
  <c r="L153" i="1"/>
  <c r="S153" i="1" s="1"/>
  <c r="N573" i="1" l="1"/>
  <c r="S573" i="1"/>
  <c r="N153" i="1"/>
  <c r="Q153" i="1" s="1"/>
  <c r="P573" i="1" l="1"/>
  <c r="R573" i="1"/>
  <c r="Q573" i="1"/>
  <c r="O573" i="1"/>
  <c r="O153" i="1"/>
  <c r="P153" i="1"/>
  <c r="R153" i="1"/>
  <c r="L885" i="1" l="1"/>
  <c r="L884" i="1"/>
  <c r="N884" i="1" s="1"/>
  <c r="O884" i="1" s="1"/>
  <c r="N781" i="1" l="1"/>
  <c r="P781" i="1" s="1"/>
  <c r="N782" i="1"/>
  <c r="P782" i="1" s="1"/>
  <c r="N783" i="1"/>
  <c r="P783" i="1" s="1"/>
  <c r="N780" i="1"/>
  <c r="P780" i="1" s="1"/>
  <c r="S693" i="1"/>
  <c r="N693" i="1"/>
  <c r="P693" i="1" s="1"/>
  <c r="N681" i="1"/>
  <c r="R681" i="1" s="1"/>
  <c r="N454" i="1"/>
  <c r="O454" i="1" s="1"/>
  <c r="T1007" i="1"/>
  <c r="S1007" i="1" s="1"/>
  <c r="T1008" i="1"/>
  <c r="S1008" i="1" s="1"/>
  <c r="T1009" i="1"/>
  <c r="S1009" i="1" s="1"/>
  <c r="T1010" i="1"/>
  <c r="S1010" i="1" s="1"/>
  <c r="T1011" i="1"/>
  <c r="S1011" i="1" s="1"/>
  <c r="T1012" i="1"/>
  <c r="S1012" i="1" s="1"/>
  <c r="T1013" i="1"/>
  <c r="S1013" i="1" s="1"/>
  <c r="T1014" i="1"/>
  <c r="S1014" i="1" s="1"/>
  <c r="T1015" i="1"/>
  <c r="S1015" i="1" s="1"/>
  <c r="T1016" i="1"/>
  <c r="S1016" i="1" s="1"/>
  <c r="T1017" i="1"/>
  <c r="T1018" i="1"/>
  <c r="S1018" i="1" s="1"/>
  <c r="T1019" i="1"/>
  <c r="S1019" i="1" s="1"/>
  <c r="T1020" i="1"/>
  <c r="S1020" i="1" s="1"/>
  <c r="T1021" i="1"/>
  <c r="S1021" i="1" s="1"/>
  <c r="T1022" i="1"/>
  <c r="S1022" i="1" s="1"/>
  <c r="T1023" i="1"/>
  <c r="S1023" i="1" s="1"/>
  <c r="T1024" i="1"/>
  <c r="S1024" i="1" s="1"/>
  <c r="S1017" i="1"/>
  <c r="Q693" i="1" l="1"/>
  <c r="Q780" i="1"/>
  <c r="O693" i="1"/>
  <c r="O780" i="1"/>
  <c r="O681" i="1"/>
  <c r="Q681" i="1"/>
  <c r="R693" i="1"/>
  <c r="R780" i="1"/>
  <c r="O781" i="1"/>
  <c r="Q781" i="1"/>
  <c r="O782" i="1"/>
  <c r="Q782" i="1"/>
  <c r="O783" i="1"/>
  <c r="Q783" i="1"/>
  <c r="P681" i="1"/>
  <c r="R781" i="1"/>
  <c r="R782" i="1"/>
  <c r="R783" i="1"/>
  <c r="L653" i="1"/>
  <c r="N653" i="1" s="1"/>
  <c r="L648" i="1"/>
  <c r="N648" i="1" s="1"/>
  <c r="L647" i="1"/>
  <c r="N647" i="1" s="1"/>
  <c r="S658" i="1"/>
  <c r="N658" i="1"/>
  <c r="P658" i="1" s="1"/>
  <c r="N628" i="1"/>
  <c r="S594" i="1"/>
  <c r="N594" i="1"/>
  <c r="O594" i="1" s="1"/>
  <c r="N612" i="1"/>
  <c r="P612" i="1" s="1"/>
  <c r="N611" i="1"/>
  <c r="Q611" i="1" s="1"/>
  <c r="N586" i="1"/>
  <c r="P586" i="1" s="1"/>
  <c r="N505" i="1"/>
  <c r="Q505" i="1" s="1"/>
  <c r="N504" i="1"/>
  <c r="P504" i="1" s="1"/>
  <c r="S455" i="1"/>
  <c r="S456" i="1"/>
  <c r="N455" i="1"/>
  <c r="Q455" i="1" s="1"/>
  <c r="N456" i="1"/>
  <c r="Q456" i="1" s="1"/>
  <c r="P454" i="1"/>
  <c r="N430" i="1"/>
  <c r="P430" i="1" s="1"/>
  <c r="N429" i="1"/>
  <c r="Q429" i="1" s="1"/>
  <c r="L426" i="1"/>
  <c r="N426" i="1" s="1"/>
  <c r="N425" i="1"/>
  <c r="P425" i="1" s="1"/>
  <c r="S336" i="1"/>
  <c r="N336" i="1"/>
  <c r="Q336" i="1" s="1"/>
  <c r="P648" i="1" l="1"/>
  <c r="R648" i="1"/>
  <c r="Q648" i="1"/>
  <c r="O648" i="1"/>
  <c r="P647" i="1"/>
  <c r="R647" i="1"/>
  <c r="Q647" i="1"/>
  <c r="O647" i="1"/>
  <c r="P653" i="1"/>
  <c r="R653" i="1"/>
  <c r="Q653" i="1"/>
  <c r="O653" i="1"/>
  <c r="Q658" i="1"/>
  <c r="O658" i="1"/>
  <c r="R658" i="1"/>
  <c r="Q594" i="1"/>
  <c r="P426" i="1"/>
  <c r="R426" i="1"/>
  <c r="Q426" i="1"/>
  <c r="O426" i="1"/>
  <c r="R336" i="1"/>
  <c r="O425" i="1"/>
  <c r="Q425" i="1"/>
  <c r="R429" i="1"/>
  <c r="P429" i="1"/>
  <c r="O430" i="1"/>
  <c r="Q430" i="1"/>
  <c r="R455" i="1"/>
  <c r="P455" i="1"/>
  <c r="R456" i="1"/>
  <c r="P456" i="1"/>
  <c r="O504" i="1"/>
  <c r="Q504" i="1"/>
  <c r="R505" i="1"/>
  <c r="P505" i="1"/>
  <c r="O586" i="1"/>
  <c r="Q586" i="1"/>
  <c r="R611" i="1"/>
  <c r="P611" i="1"/>
  <c r="O612" i="1"/>
  <c r="Q612" i="1"/>
  <c r="R594" i="1"/>
  <c r="P594" i="1"/>
  <c r="P336" i="1"/>
  <c r="R425" i="1"/>
  <c r="O429" i="1"/>
  <c r="R430" i="1"/>
  <c r="O455" i="1"/>
  <c r="O456" i="1"/>
  <c r="R504" i="1"/>
  <c r="O505" i="1"/>
  <c r="R586" i="1"/>
  <c r="O611" i="1"/>
  <c r="R612" i="1"/>
  <c r="Q454" i="1"/>
  <c r="R454" i="1"/>
  <c r="N64" i="1" l="1"/>
  <c r="P64" i="1" s="1"/>
  <c r="O64" i="1" l="1"/>
  <c r="Q64" i="1"/>
  <c r="R64" i="1"/>
  <c r="AH869" i="1" l="1"/>
  <c r="AH870" i="1"/>
  <c r="AH786" i="1"/>
  <c r="T786" i="1" l="1"/>
  <c r="L786" i="1" l="1"/>
  <c r="N786" i="1" s="1"/>
  <c r="L785" i="1"/>
  <c r="Q786" i="1" l="1"/>
  <c r="O786" i="1"/>
  <c r="R786" i="1"/>
  <c r="P786" i="1"/>
  <c r="S786" i="1"/>
  <c r="T870" i="1"/>
  <c r="L747" i="1"/>
  <c r="T747" i="1"/>
  <c r="S747" i="1" l="1"/>
  <c r="L870" i="1" l="1"/>
  <c r="S870" i="1" s="1"/>
  <c r="N870" i="1" l="1"/>
  <c r="N747" i="1"/>
  <c r="Q747" i="1" s="1"/>
  <c r="L159" i="1"/>
  <c r="L383" i="1"/>
  <c r="N383" i="1" s="1"/>
  <c r="L541" i="1"/>
  <c r="N541" i="1" s="1"/>
  <c r="I53" i="1"/>
  <c r="L53" i="1" s="1"/>
  <c r="N53" i="1" s="1"/>
  <c r="O53" i="1" s="1"/>
  <c r="I471" i="1"/>
  <c r="L471" i="1" s="1"/>
  <c r="N471" i="1" s="1"/>
  <c r="L920" i="1"/>
  <c r="N920" i="1" s="1"/>
  <c r="L115" i="1"/>
  <c r="N115" i="1" s="1"/>
  <c r="L114" i="1"/>
  <c r="N114" i="1" s="1"/>
  <c r="O114" i="1" s="1"/>
  <c r="N159" i="1" l="1"/>
  <c r="P159" i="1" s="1"/>
  <c r="S159" i="1"/>
  <c r="Q870" i="1"/>
  <c r="O870" i="1"/>
  <c r="P870" i="1"/>
  <c r="R870" i="1"/>
  <c r="R747" i="1"/>
  <c r="P747" i="1"/>
  <c r="O747" i="1"/>
  <c r="Q115" i="1"/>
  <c r="O115" i="1"/>
  <c r="P115" i="1"/>
  <c r="R115" i="1"/>
  <c r="Q541" i="1"/>
  <c r="O541" i="1"/>
  <c r="P541" i="1"/>
  <c r="R541" i="1"/>
  <c r="O471" i="1"/>
  <c r="R159" i="1"/>
  <c r="S885" i="1"/>
  <c r="S884" i="1"/>
  <c r="P884" i="1"/>
  <c r="N885" i="1"/>
  <c r="P885" i="1" s="1"/>
  <c r="Q159" i="1" l="1"/>
  <c r="O159" i="1"/>
  <c r="Q884" i="1"/>
  <c r="O885" i="1"/>
  <c r="Q885" i="1"/>
  <c r="R884" i="1"/>
  <c r="R885" i="1"/>
  <c r="N316" i="1"/>
  <c r="P316" i="1" s="1"/>
  <c r="O316" i="1" l="1"/>
  <c r="Q316" i="1"/>
  <c r="R316" i="1"/>
  <c r="N661" i="1"/>
  <c r="Q661" i="1" s="1"/>
  <c r="N526" i="1"/>
  <c r="P526" i="1" s="1"/>
  <c r="T198" i="1"/>
  <c r="S198" i="1" s="1"/>
  <c r="N199" i="1"/>
  <c r="P199" i="1" s="1"/>
  <c r="N198" i="1"/>
  <c r="Q198" i="1" s="1"/>
  <c r="O199" i="1" l="1"/>
  <c r="Q526" i="1"/>
  <c r="Q199" i="1"/>
  <c r="O526" i="1"/>
  <c r="R661" i="1"/>
  <c r="P661" i="1"/>
  <c r="R199" i="1"/>
  <c r="R526" i="1"/>
  <c r="O661" i="1"/>
  <c r="O198" i="1"/>
  <c r="R198" i="1"/>
  <c r="P198" i="1"/>
  <c r="N691" i="1" l="1"/>
  <c r="P691" i="1" s="1"/>
  <c r="T534" i="1"/>
  <c r="S534" i="1" s="1"/>
  <c r="N534" i="1"/>
  <c r="P534" i="1" s="1"/>
  <c r="O534" i="1" l="1"/>
  <c r="O691" i="1"/>
  <c r="Q534" i="1"/>
  <c r="Q691" i="1"/>
  <c r="R534" i="1"/>
  <c r="R691" i="1"/>
  <c r="T485" i="1"/>
  <c r="S485" i="1" s="1"/>
  <c r="N485" i="1"/>
  <c r="P485" i="1" s="1"/>
  <c r="Q485" i="1" l="1"/>
  <c r="O485" i="1"/>
  <c r="R485" i="1"/>
  <c r="I65" i="1"/>
  <c r="T401" i="1"/>
  <c r="S401" i="1" s="1"/>
  <c r="N401" i="1"/>
  <c r="P401" i="1" s="1"/>
  <c r="Q401" i="1" l="1"/>
  <c r="O401" i="1"/>
  <c r="R401" i="1"/>
  <c r="T960" i="1"/>
  <c r="L960" i="1"/>
  <c r="N960" i="1" s="1"/>
  <c r="Q960" i="1" s="1"/>
  <c r="R960" i="1" l="1"/>
  <c r="P960" i="1"/>
  <c r="O960" i="1"/>
  <c r="S960" i="1"/>
  <c r="AH784" i="1"/>
  <c r="AH785" i="1"/>
  <c r="N402" i="1" l="1"/>
  <c r="P402" i="1" s="1"/>
  <c r="L386" i="1"/>
  <c r="N386" i="1" s="1"/>
  <c r="L382" i="1"/>
  <c r="N381" i="1"/>
  <c r="P381" i="1" s="1"/>
  <c r="N378" i="1"/>
  <c r="L379" i="1"/>
  <c r="N379" i="1" s="1"/>
  <c r="N377" i="1"/>
  <c r="O377" i="1" s="1"/>
  <c r="L322" i="1"/>
  <c r="N322" i="1" s="1"/>
  <c r="Q322" i="1" s="1"/>
  <c r="L323" i="1"/>
  <c r="N323" i="1" s="1"/>
  <c r="Q323" i="1" s="1"/>
  <c r="L324" i="1"/>
  <c r="N324" i="1" s="1"/>
  <c r="Q324" i="1" s="1"/>
  <c r="L325" i="1"/>
  <c r="L321" i="1"/>
  <c r="N321" i="1" s="1"/>
  <c r="Q321" i="1" l="1"/>
  <c r="O321" i="1"/>
  <c r="P321" i="1"/>
  <c r="R321" i="1"/>
  <c r="Q379" i="1"/>
  <c r="O379" i="1"/>
  <c r="P379" i="1"/>
  <c r="R379" i="1"/>
  <c r="Q386" i="1"/>
  <c r="O386" i="1"/>
  <c r="P386" i="1"/>
  <c r="R386" i="1"/>
  <c r="R322" i="1"/>
  <c r="P322" i="1"/>
  <c r="R323" i="1"/>
  <c r="P323" i="1"/>
  <c r="R324" i="1"/>
  <c r="P324" i="1"/>
  <c r="Q377" i="1"/>
  <c r="R377" i="1"/>
  <c r="O381" i="1"/>
  <c r="Q381" i="1"/>
  <c r="O402" i="1"/>
  <c r="Q402" i="1"/>
  <c r="O322" i="1"/>
  <c r="O323" i="1"/>
  <c r="O324" i="1"/>
  <c r="P377" i="1"/>
  <c r="R381" i="1"/>
  <c r="R402" i="1"/>
  <c r="N883" i="1"/>
  <c r="R883" i="1" s="1"/>
  <c r="N882" i="1"/>
  <c r="R882" i="1" s="1"/>
  <c r="S939" i="1"/>
  <c r="N939" i="1"/>
  <c r="Q939" i="1" s="1"/>
  <c r="T784" i="1"/>
  <c r="T785" i="1"/>
  <c r="L784" i="1"/>
  <c r="T383" i="1"/>
  <c r="S383" i="1" s="1"/>
  <c r="P383" i="1"/>
  <c r="O383" i="1" l="1"/>
  <c r="Q383" i="1"/>
  <c r="S785" i="1"/>
  <c r="S784" i="1"/>
  <c r="R939" i="1"/>
  <c r="P939" i="1"/>
  <c r="O882" i="1"/>
  <c r="Q882" i="1"/>
  <c r="O883" i="1"/>
  <c r="Q883" i="1"/>
  <c r="R383" i="1"/>
  <c r="N785" i="1"/>
  <c r="O939" i="1"/>
  <c r="P882" i="1"/>
  <c r="P883" i="1"/>
  <c r="N784" i="1"/>
  <c r="P785" i="1" l="1"/>
  <c r="R785" i="1"/>
  <c r="Q785" i="1"/>
  <c r="O785" i="1"/>
  <c r="Q784" i="1"/>
  <c r="O784" i="1"/>
  <c r="P784" i="1"/>
  <c r="R784" i="1"/>
  <c r="T887" i="1" l="1"/>
  <c r="S887" i="1" s="1"/>
  <c r="T616" i="1"/>
  <c r="S616" i="1" s="1"/>
  <c r="T617" i="1"/>
  <c r="S617" i="1" s="1"/>
  <c r="T618" i="1"/>
  <c r="S618" i="1" s="1"/>
  <c r="T619" i="1"/>
  <c r="S619" i="1" s="1"/>
  <c r="T620" i="1"/>
  <c r="S620" i="1" s="1"/>
  <c r="T621" i="1"/>
  <c r="S621" i="1" s="1"/>
  <c r="T622" i="1"/>
  <c r="S622" i="1" s="1"/>
  <c r="T623" i="1"/>
  <c r="S623" i="1" s="1"/>
  <c r="T624" i="1"/>
  <c r="S624" i="1" s="1"/>
  <c r="T625" i="1"/>
  <c r="S625" i="1" s="1"/>
  <c r="T626" i="1"/>
  <c r="S626" i="1" s="1"/>
  <c r="T627" i="1"/>
  <c r="S627" i="1" s="1"/>
  <c r="T629" i="1"/>
  <c r="S629" i="1" s="1"/>
  <c r="T630" i="1"/>
  <c r="S630" i="1" s="1"/>
  <c r="T631" i="1"/>
  <c r="S631" i="1" s="1"/>
  <c r="T632" i="1"/>
  <c r="S632" i="1" s="1"/>
  <c r="T633" i="1"/>
  <c r="S633" i="1" s="1"/>
  <c r="T634" i="1"/>
  <c r="S634" i="1" s="1"/>
  <c r="T635" i="1"/>
  <c r="S635" i="1" s="1"/>
  <c r="T636" i="1"/>
  <c r="S636" i="1" s="1"/>
  <c r="T637" i="1"/>
  <c r="S637" i="1" s="1"/>
  <c r="T638" i="1"/>
  <c r="S638" i="1" s="1"/>
  <c r="T639" i="1"/>
  <c r="S639" i="1" s="1"/>
  <c r="T640" i="1"/>
  <c r="S640" i="1" s="1"/>
  <c r="T641" i="1"/>
  <c r="S641" i="1" s="1"/>
  <c r="T642" i="1"/>
  <c r="S642" i="1" s="1"/>
  <c r="T643" i="1"/>
  <c r="S643" i="1" s="1"/>
  <c r="T450" i="1"/>
  <c r="T414" i="1"/>
  <c r="S414" i="1" s="1"/>
  <c r="T415" i="1"/>
  <c r="S415" i="1" s="1"/>
  <c r="T416" i="1"/>
  <c r="S416" i="1" s="1"/>
  <c r="T410" i="1"/>
  <c r="T378" i="1"/>
  <c r="S378" i="1" s="1"/>
  <c r="T667" i="1"/>
  <c r="N200" i="1" l="1"/>
  <c r="P200" i="1" s="1"/>
  <c r="N197" i="1"/>
  <c r="N184" i="1"/>
  <c r="P184" i="1" s="1"/>
  <c r="T715" i="1"/>
  <c r="S715" i="1" s="1"/>
  <c r="T716" i="1"/>
  <c r="S716" i="1" s="1"/>
  <c r="T717" i="1"/>
  <c r="S717" i="1" s="1"/>
  <c r="T718" i="1"/>
  <c r="S718" i="1" s="1"/>
  <c r="T719" i="1"/>
  <c r="S719" i="1" s="1"/>
  <c r="T720" i="1"/>
  <c r="S720" i="1" s="1"/>
  <c r="T721" i="1"/>
  <c r="S721" i="1" s="1"/>
  <c r="T722" i="1"/>
  <c r="S722" i="1" s="1"/>
  <c r="T723" i="1"/>
  <c r="S723" i="1" s="1"/>
  <c r="T656" i="1"/>
  <c r="S656" i="1" s="1"/>
  <c r="T657" i="1"/>
  <c r="S657" i="1" s="1"/>
  <c r="T659" i="1"/>
  <c r="S659" i="1" s="1"/>
  <c r="T470" i="1"/>
  <c r="S470" i="1" s="1"/>
  <c r="T471" i="1"/>
  <c r="S471" i="1" s="1"/>
  <c r="T419" i="1"/>
  <c r="S419" i="1" s="1"/>
  <c r="T313" i="1"/>
  <c r="S313" i="1" s="1"/>
  <c r="T314" i="1"/>
  <c r="S314" i="1" s="1"/>
  <c r="T205" i="1"/>
  <c r="S205" i="1" s="1"/>
  <c r="T206" i="1"/>
  <c r="S206" i="1" s="1"/>
  <c r="T207" i="1"/>
  <c r="S207" i="1" s="1"/>
  <c r="T208" i="1"/>
  <c r="S208" i="1" s="1"/>
  <c r="T209" i="1"/>
  <c r="S209" i="1" s="1"/>
  <c r="T210" i="1"/>
  <c r="S210" i="1" s="1"/>
  <c r="T211" i="1"/>
  <c r="S211" i="1" s="1"/>
  <c r="T212" i="1"/>
  <c r="S212" i="1" s="1"/>
  <c r="T213" i="1"/>
  <c r="S213" i="1" s="1"/>
  <c r="T214" i="1"/>
  <c r="S214" i="1" s="1"/>
  <c r="T215" i="1"/>
  <c r="S215" i="1" s="1"/>
  <c r="T216" i="1"/>
  <c r="S216" i="1" s="1"/>
  <c r="T217" i="1"/>
  <c r="S217" i="1" s="1"/>
  <c r="T218" i="1"/>
  <c r="S218" i="1" s="1"/>
  <c r="T219" i="1"/>
  <c r="S219" i="1" s="1"/>
  <c r="T220" i="1"/>
  <c r="S220" i="1" s="1"/>
  <c r="T221" i="1"/>
  <c r="S221" i="1" s="1"/>
  <c r="T222" i="1"/>
  <c r="S222" i="1" s="1"/>
  <c r="T223" i="1"/>
  <c r="S223" i="1" s="1"/>
  <c r="T224" i="1"/>
  <c r="S224" i="1" s="1"/>
  <c r="T225" i="1"/>
  <c r="S225" i="1" s="1"/>
  <c r="T226" i="1"/>
  <c r="S226" i="1" s="1"/>
  <c r="T227" i="1"/>
  <c r="S227" i="1" s="1"/>
  <c r="T144" i="1"/>
  <c r="S144" i="1" s="1"/>
  <c r="T145" i="1"/>
  <c r="S145" i="1" s="1"/>
  <c r="T97" i="1"/>
  <c r="S97" i="1" s="1"/>
  <c r="T98" i="1"/>
  <c r="S98" i="1" s="1"/>
  <c r="T99" i="1"/>
  <c r="S99" i="1" s="1"/>
  <c r="T100" i="1"/>
  <c r="S100" i="1" s="1"/>
  <c r="T101" i="1"/>
  <c r="S101" i="1" s="1"/>
  <c r="T132" i="1"/>
  <c r="S132" i="1" s="1"/>
  <c r="T133" i="1"/>
  <c r="T134" i="1"/>
  <c r="S134" i="1" s="1"/>
  <c r="T135" i="1"/>
  <c r="S135" i="1" s="1"/>
  <c r="T136" i="1"/>
  <c r="S136" i="1" s="1"/>
  <c r="S133" i="1"/>
  <c r="T55" i="1"/>
  <c r="S55" i="1" s="1"/>
  <c r="T46" i="1"/>
  <c r="S46" i="1" s="1"/>
  <c r="T47" i="1"/>
  <c r="T48" i="1"/>
  <c r="S48" i="1" s="1"/>
  <c r="T49" i="1"/>
  <c r="S49" i="1" s="1"/>
  <c r="T50" i="1"/>
  <c r="S50" i="1" s="1"/>
  <c r="T51" i="1"/>
  <c r="S51" i="1" s="1"/>
  <c r="T52" i="1"/>
  <c r="S52" i="1" s="1"/>
  <c r="T53" i="1"/>
  <c r="S53" i="1" s="1"/>
  <c r="T54" i="1"/>
  <c r="S54" i="1" s="1"/>
  <c r="S47" i="1"/>
  <c r="Q184" i="1" l="1"/>
  <c r="O184" i="1"/>
  <c r="R200" i="1"/>
  <c r="R184" i="1"/>
  <c r="O200" i="1"/>
  <c r="Q200" i="1"/>
  <c r="AH244" i="1"/>
  <c r="T244" i="1" s="1"/>
  <c r="S244" i="1" s="1"/>
  <c r="N666" i="1" l="1"/>
  <c r="P666" i="1" s="1"/>
  <c r="O666" i="1" l="1"/>
  <c r="Q666" i="1"/>
  <c r="R666" i="1"/>
  <c r="T555" i="1"/>
  <c r="S555" i="1" s="1"/>
  <c r="N555" i="1"/>
  <c r="P555" i="1" s="1"/>
  <c r="T124" i="1"/>
  <c r="S124" i="1" s="1"/>
  <c r="N124" i="1"/>
  <c r="P124" i="1" s="1"/>
  <c r="O124" i="1" l="1"/>
  <c r="O555" i="1"/>
  <c r="Q124" i="1"/>
  <c r="Q555" i="1"/>
  <c r="R124" i="1"/>
  <c r="R555" i="1"/>
  <c r="L1000" i="1"/>
  <c r="N1000" i="1" s="1"/>
  <c r="N997" i="1"/>
  <c r="P997" i="1" s="1"/>
  <c r="L994" i="1"/>
  <c r="N994" i="1" s="1"/>
  <c r="Q994" i="1" s="1"/>
  <c r="L989" i="1"/>
  <c r="N989" i="1" s="1"/>
  <c r="Q989" i="1" s="1"/>
  <c r="N987" i="1"/>
  <c r="Q987" i="1" s="1"/>
  <c r="N983" i="1"/>
  <c r="P983" i="1" s="1"/>
  <c r="Q997" i="1" l="1"/>
  <c r="O997" i="1"/>
  <c r="P1000" i="1"/>
  <c r="R1000" i="1"/>
  <c r="Q1000" i="1"/>
  <c r="O1000" i="1"/>
  <c r="R987" i="1"/>
  <c r="P987" i="1"/>
  <c r="R989" i="1"/>
  <c r="P989" i="1"/>
  <c r="R994" i="1"/>
  <c r="P994" i="1"/>
  <c r="O987" i="1"/>
  <c r="O989" i="1"/>
  <c r="O994" i="1"/>
  <c r="R997" i="1"/>
  <c r="O983" i="1"/>
  <c r="Q983" i="1"/>
  <c r="R983" i="1"/>
  <c r="L560" i="1"/>
  <c r="N560" i="1" s="1"/>
  <c r="Q560" i="1" s="1"/>
  <c r="R560" i="1" l="1"/>
  <c r="P560" i="1"/>
  <c r="O560" i="1"/>
  <c r="L830" i="1" l="1"/>
  <c r="S830" i="1" s="1"/>
  <c r="S667" i="1"/>
  <c r="L410" i="1"/>
  <c r="S410" i="1" s="1"/>
  <c r="N410" i="1" l="1"/>
  <c r="Q410" i="1" s="1"/>
  <c r="N830" i="1"/>
  <c r="T841" i="1"/>
  <c r="L841" i="1"/>
  <c r="N841" i="1" s="1"/>
  <c r="P410" i="1" l="1"/>
  <c r="O410" i="1"/>
  <c r="R410" i="1"/>
  <c r="P841" i="1"/>
  <c r="R841" i="1"/>
  <c r="Q841" i="1"/>
  <c r="O841" i="1"/>
  <c r="S841" i="1"/>
  <c r="P830" i="1"/>
  <c r="R830" i="1"/>
  <c r="Q830" i="1"/>
  <c r="O830" i="1"/>
  <c r="S289" i="1"/>
  <c r="AH958" i="1" l="1"/>
  <c r="T958" i="1" s="1"/>
  <c r="N593" i="1" l="1"/>
  <c r="P593" i="1" l="1"/>
  <c r="R593" i="1"/>
  <c r="Q593" i="1"/>
  <c r="O593" i="1"/>
  <c r="L138" i="1"/>
  <c r="N138" i="1" s="1"/>
  <c r="L850" i="1" l="1"/>
  <c r="N850" i="1" s="1"/>
  <c r="P850" i="1" l="1"/>
  <c r="R850" i="1"/>
  <c r="Q850" i="1"/>
  <c r="O850" i="1"/>
  <c r="L958" i="1"/>
  <c r="N958" i="1" s="1"/>
  <c r="Q958" i="1" s="1"/>
  <c r="L61" i="1"/>
  <c r="N61" i="1" s="1"/>
  <c r="O61" i="1" l="1"/>
  <c r="P61" i="1"/>
  <c r="Q61" i="1"/>
  <c r="R61" i="1"/>
  <c r="P958" i="1"/>
  <c r="O958" i="1"/>
  <c r="R958" i="1"/>
  <c r="L25" i="1"/>
  <c r="N25" i="1" s="1"/>
  <c r="Q25" i="1" l="1"/>
  <c r="R25" i="1"/>
  <c r="P25" i="1"/>
  <c r="O25" i="1"/>
  <c r="L995" i="1"/>
  <c r="N995" i="1" s="1"/>
  <c r="L996" i="1"/>
  <c r="N996" i="1" s="1"/>
  <c r="L988" i="1"/>
  <c r="N988" i="1" s="1"/>
  <c r="L755" i="1"/>
  <c r="N755" i="1" s="1"/>
  <c r="P755" i="1" s="1"/>
  <c r="T966" i="1"/>
  <c r="T967" i="1"/>
  <c r="T968" i="1"/>
  <c r="T969" i="1"/>
  <c r="L967" i="1"/>
  <c r="N967" i="1" s="1"/>
  <c r="Q967" i="1" s="1"/>
  <c r="L968" i="1"/>
  <c r="N968" i="1" s="1"/>
  <c r="Q968" i="1" s="1"/>
  <c r="L969" i="1"/>
  <c r="L966" i="1"/>
  <c r="N966" i="1" s="1"/>
  <c r="Q966" i="1" s="1"/>
  <c r="S968" i="1" l="1"/>
  <c r="R968" i="1"/>
  <c r="S969" i="1"/>
  <c r="S967" i="1"/>
  <c r="Q755" i="1"/>
  <c r="P968" i="1"/>
  <c r="O755" i="1"/>
  <c r="P996" i="1"/>
  <c r="R996" i="1"/>
  <c r="Q996" i="1"/>
  <c r="O996" i="1"/>
  <c r="P988" i="1"/>
  <c r="R988" i="1"/>
  <c r="Q988" i="1"/>
  <c r="O988" i="1"/>
  <c r="P995" i="1"/>
  <c r="R995" i="1"/>
  <c r="Q995" i="1"/>
  <c r="O995" i="1"/>
  <c r="R966" i="1"/>
  <c r="P966" i="1"/>
  <c r="S966" i="1"/>
  <c r="R967" i="1"/>
  <c r="P967" i="1"/>
  <c r="N969" i="1"/>
  <c r="O966" i="1"/>
  <c r="O967" i="1"/>
  <c r="O968" i="1"/>
  <c r="R755" i="1"/>
  <c r="L579" i="1"/>
  <c r="N579" i="1" s="1"/>
  <c r="L578" i="1"/>
  <c r="N578" i="1" s="1"/>
  <c r="Q578" i="1" s="1"/>
  <c r="N406" i="1"/>
  <c r="Q406" i="1" s="1"/>
  <c r="R406" i="1" l="1"/>
  <c r="P406" i="1"/>
  <c r="R578" i="1"/>
  <c r="P578" i="1"/>
  <c r="Q969" i="1"/>
  <c r="O969" i="1"/>
  <c r="P969" i="1"/>
  <c r="R969" i="1"/>
  <c r="O406" i="1"/>
  <c r="O578" i="1"/>
  <c r="N395" i="1"/>
  <c r="P395" i="1" s="1"/>
  <c r="L91" i="1"/>
  <c r="N91" i="1" s="1"/>
  <c r="Q91" i="1" s="1"/>
  <c r="O395" i="1" l="1"/>
  <c r="Q395" i="1"/>
  <c r="R91" i="1"/>
  <c r="P91" i="1"/>
  <c r="O91" i="1"/>
  <c r="R395" i="1"/>
  <c r="S601" i="1"/>
  <c r="N875" i="1" l="1"/>
  <c r="P875" i="1" s="1"/>
  <c r="L868" i="1"/>
  <c r="N868" i="1" s="1"/>
  <c r="Q868" i="1" s="1"/>
  <c r="L867" i="1"/>
  <c r="N867" i="1" s="1"/>
  <c r="L836" i="1"/>
  <c r="N836" i="1" s="1"/>
  <c r="L802" i="1"/>
  <c r="N802" i="1" s="1"/>
  <c r="L796" i="1"/>
  <c r="N796" i="1" s="1"/>
  <c r="P796" i="1" s="1"/>
  <c r="L767" i="1"/>
  <c r="N767" i="1" s="1"/>
  <c r="L762" i="1"/>
  <c r="N762" i="1" s="1"/>
  <c r="N761" i="1"/>
  <c r="P761" i="1" s="1"/>
  <c r="N757" i="1"/>
  <c r="P757" i="1" s="1"/>
  <c r="L754" i="1"/>
  <c r="N754" i="1" s="1"/>
  <c r="Q754" i="1" s="1"/>
  <c r="N752" i="1"/>
  <c r="Q752" i="1" s="1"/>
  <c r="N753" i="1"/>
  <c r="P753" i="1" s="1"/>
  <c r="N750" i="1"/>
  <c r="Q750" i="1" s="1"/>
  <c r="L736" i="1"/>
  <c r="N736" i="1" s="1"/>
  <c r="L729" i="1"/>
  <c r="N729" i="1" s="1"/>
  <c r="N363" i="1"/>
  <c r="P363" i="1" s="1"/>
  <c r="L350" i="1"/>
  <c r="N350" i="1" s="1"/>
  <c r="Q350" i="1" s="1"/>
  <c r="N348" i="1"/>
  <c r="Q348" i="1" s="1"/>
  <c r="N344" i="1"/>
  <c r="O344" i="1" s="1"/>
  <c r="L279" i="1"/>
  <c r="N279" i="1" s="1"/>
  <c r="Q279" i="1" s="1"/>
  <c r="N278" i="1"/>
  <c r="Q278" i="1" s="1"/>
  <c r="L270" i="1"/>
  <c r="N270" i="1" s="1"/>
  <c r="L262" i="1"/>
  <c r="N262" i="1" s="1"/>
  <c r="L261" i="1"/>
  <c r="N261" i="1" s="1"/>
  <c r="L247" i="1"/>
  <c r="N247" i="1" s="1"/>
  <c r="N243" i="1"/>
  <c r="Q243" i="1" s="1"/>
  <c r="L236" i="1"/>
  <c r="L237" i="1"/>
  <c r="L238" i="1"/>
  <c r="N238" i="1" s="1"/>
  <c r="L235" i="1"/>
  <c r="N235" i="1" s="1"/>
  <c r="L234" i="1"/>
  <c r="N234" i="1" s="1"/>
  <c r="L95" i="1"/>
  <c r="N95" i="1" s="1"/>
  <c r="L96" i="1"/>
  <c r="N96" i="1" s="1"/>
  <c r="L94" i="1"/>
  <c r="N94" i="1" s="1"/>
  <c r="N92" i="1"/>
  <c r="Q92" i="1" s="1"/>
  <c r="N90" i="1"/>
  <c r="P90" i="1" s="1"/>
  <c r="L72" i="1"/>
  <c r="N72" i="1" s="1"/>
  <c r="Q72" i="1" s="1"/>
  <c r="O92" i="1" l="1"/>
  <c r="O757" i="1"/>
  <c r="Q757" i="1"/>
  <c r="Q94" i="1"/>
  <c r="O94" i="1"/>
  <c r="P94" i="1"/>
  <c r="R94" i="1"/>
  <c r="P235" i="1"/>
  <c r="R235" i="1"/>
  <c r="Q235" i="1"/>
  <c r="O235" i="1"/>
  <c r="Q261" i="1"/>
  <c r="O261" i="1"/>
  <c r="P261" i="1"/>
  <c r="R261" i="1"/>
  <c r="P234" i="1"/>
  <c r="R234" i="1"/>
  <c r="Q234" i="1"/>
  <c r="O234" i="1"/>
  <c r="P238" i="1"/>
  <c r="R238" i="1"/>
  <c r="Q238" i="1"/>
  <c r="O238" i="1"/>
  <c r="Q247" i="1"/>
  <c r="O247" i="1"/>
  <c r="P247" i="1"/>
  <c r="R247" i="1"/>
  <c r="P729" i="1"/>
  <c r="R729" i="1"/>
  <c r="Q729" i="1"/>
  <c r="O729" i="1"/>
  <c r="P767" i="1"/>
  <c r="R767" i="1"/>
  <c r="Q767" i="1"/>
  <c r="O767" i="1"/>
  <c r="P836" i="1"/>
  <c r="R836" i="1"/>
  <c r="Q836" i="1"/>
  <c r="O836" i="1"/>
  <c r="P270" i="1"/>
  <c r="R270" i="1"/>
  <c r="Q270" i="1"/>
  <c r="O270" i="1"/>
  <c r="Q344" i="1"/>
  <c r="P344" i="1"/>
  <c r="R344" i="1"/>
  <c r="P736" i="1"/>
  <c r="R736" i="1"/>
  <c r="Q736" i="1"/>
  <c r="O736" i="1"/>
  <c r="P762" i="1"/>
  <c r="R762" i="1"/>
  <c r="Q762" i="1"/>
  <c r="O762" i="1"/>
  <c r="P802" i="1"/>
  <c r="R802" i="1"/>
  <c r="Q802" i="1"/>
  <c r="O802" i="1"/>
  <c r="P867" i="1"/>
  <c r="R867" i="1"/>
  <c r="Q867" i="1"/>
  <c r="O867" i="1"/>
  <c r="R72" i="1"/>
  <c r="P72" i="1"/>
  <c r="O90" i="1"/>
  <c r="Q90" i="1"/>
  <c r="R92" i="1"/>
  <c r="P92" i="1"/>
  <c r="R243" i="1"/>
  <c r="P243" i="1"/>
  <c r="R278" i="1"/>
  <c r="P278" i="1"/>
  <c r="R279" i="1"/>
  <c r="P279" i="1"/>
  <c r="P348" i="1"/>
  <c r="R348" i="1"/>
  <c r="R350" i="1"/>
  <c r="P350" i="1"/>
  <c r="O363" i="1"/>
  <c r="Q363" i="1"/>
  <c r="R750" i="1"/>
  <c r="P750" i="1"/>
  <c r="O753" i="1"/>
  <c r="Q753" i="1"/>
  <c r="R752" i="1"/>
  <c r="P752" i="1"/>
  <c r="R754" i="1"/>
  <c r="P754" i="1"/>
  <c r="O761" i="1"/>
  <c r="Q761" i="1"/>
  <c r="O796" i="1"/>
  <c r="Q796" i="1"/>
  <c r="R868" i="1"/>
  <c r="P868" i="1"/>
  <c r="O875" i="1"/>
  <c r="Q875" i="1"/>
  <c r="O72" i="1"/>
  <c r="R90" i="1"/>
  <c r="O243" i="1"/>
  <c r="O278" i="1"/>
  <c r="O279" i="1"/>
  <c r="O348" i="1"/>
  <c r="O350" i="1"/>
  <c r="R363" i="1"/>
  <c r="O750" i="1"/>
  <c r="R753" i="1"/>
  <c r="O752" i="1"/>
  <c r="O754" i="1"/>
  <c r="R757" i="1"/>
  <c r="R761" i="1"/>
  <c r="R796" i="1"/>
  <c r="O868" i="1"/>
  <c r="R875" i="1"/>
  <c r="P262" i="1"/>
  <c r="R262" i="1"/>
  <c r="Q262" i="1"/>
  <c r="O262" i="1"/>
  <c r="P96" i="1"/>
  <c r="R96" i="1"/>
  <c r="Q96" i="1"/>
  <c r="O96" i="1"/>
  <c r="N382" i="1"/>
  <c r="L26" i="1"/>
  <c r="N26" i="1" s="1"/>
  <c r="O26" i="1" s="1"/>
  <c r="P382" i="1" l="1"/>
  <c r="R382" i="1"/>
  <c r="Q382" i="1"/>
  <c r="O382" i="1"/>
  <c r="L978" i="1"/>
  <c r="N978" i="1" s="1"/>
  <c r="L801" i="1"/>
  <c r="N801" i="1" s="1"/>
  <c r="N797" i="1"/>
  <c r="L776" i="1"/>
  <c r="N776" i="1" s="1"/>
  <c r="N521" i="1"/>
  <c r="P521" i="1" s="1"/>
  <c r="L465" i="1"/>
  <c r="N465" i="1" s="1"/>
  <c r="Q465" i="1" s="1"/>
  <c r="N365" i="1"/>
  <c r="Q365" i="1" s="1"/>
  <c r="L104" i="1"/>
  <c r="N104" i="1" s="1"/>
  <c r="P95" i="1"/>
  <c r="L77" i="1"/>
  <c r="N77" i="1" s="1"/>
  <c r="Q77" i="1" s="1"/>
  <c r="L80" i="1"/>
  <c r="N80" i="1" s="1"/>
  <c r="L78" i="1"/>
  <c r="N78" i="1" s="1"/>
  <c r="L79" i="1"/>
  <c r="N79" i="1" s="1"/>
  <c r="Q79" i="1" s="1"/>
  <c r="Q95" i="1" l="1"/>
  <c r="O521" i="1"/>
  <c r="O95" i="1"/>
  <c r="Q521" i="1"/>
  <c r="Q78" i="1"/>
  <c r="O78" i="1"/>
  <c r="P78" i="1"/>
  <c r="R78" i="1"/>
  <c r="P776" i="1"/>
  <c r="R776" i="1"/>
  <c r="Q776" i="1"/>
  <c r="O776" i="1"/>
  <c r="P104" i="1"/>
  <c r="R104" i="1"/>
  <c r="Q104" i="1"/>
  <c r="O104" i="1"/>
  <c r="P797" i="1"/>
  <c r="R797" i="1"/>
  <c r="Q797" i="1"/>
  <c r="O797" i="1"/>
  <c r="R79" i="1"/>
  <c r="P79" i="1"/>
  <c r="R77" i="1"/>
  <c r="P77" i="1"/>
  <c r="R365" i="1"/>
  <c r="P365" i="1"/>
  <c r="R465" i="1"/>
  <c r="P465" i="1"/>
  <c r="O79" i="1"/>
  <c r="O77" i="1"/>
  <c r="R95" i="1"/>
  <c r="O365" i="1"/>
  <c r="O465" i="1"/>
  <c r="R521" i="1"/>
  <c r="P978" i="1"/>
  <c r="R978" i="1"/>
  <c r="Q978" i="1"/>
  <c r="O978" i="1"/>
  <c r="R801" i="1"/>
  <c r="Q801" i="1"/>
  <c r="P801" i="1"/>
  <c r="O801" i="1"/>
  <c r="S450" i="1"/>
  <c r="Q469" i="1" l="1"/>
  <c r="N462" i="1"/>
  <c r="P462" i="1" s="1"/>
  <c r="N459" i="1"/>
  <c r="P459" i="1" s="1"/>
  <c r="N418" i="1"/>
  <c r="P418" i="1" s="1"/>
  <c r="N65" i="1"/>
  <c r="Q65" i="1" s="1"/>
  <c r="Q459" i="1" l="1"/>
  <c r="O459" i="1"/>
  <c r="O469" i="1"/>
  <c r="R65" i="1"/>
  <c r="P65" i="1"/>
  <c r="O418" i="1"/>
  <c r="Q418" i="1"/>
  <c r="R459" i="1"/>
  <c r="O462" i="1"/>
  <c r="Q462" i="1"/>
  <c r="R469" i="1"/>
  <c r="P469" i="1"/>
  <c r="O65" i="1"/>
  <c r="R418" i="1"/>
  <c r="R462" i="1"/>
  <c r="N791" i="1"/>
  <c r="P791" i="1" s="1"/>
  <c r="N788" i="1"/>
  <c r="Q788" i="1" s="1"/>
  <c r="L872" i="1"/>
  <c r="N872" i="1" s="1"/>
  <c r="P872" i="1" s="1"/>
  <c r="L871" i="1"/>
  <c r="N871" i="1" s="1"/>
  <c r="L808" i="1"/>
  <c r="N808" i="1" s="1"/>
  <c r="L809" i="1"/>
  <c r="N809" i="1" s="1"/>
  <c r="P809" i="1" s="1"/>
  <c r="L807" i="1"/>
  <c r="N807" i="1" s="1"/>
  <c r="L357" i="1"/>
  <c r="N357" i="1" s="1"/>
  <c r="N158" i="1"/>
  <c r="P158" i="1" s="1"/>
  <c r="Q197" i="1"/>
  <c r="N202" i="1"/>
  <c r="P202" i="1" s="1"/>
  <c r="N201" i="1"/>
  <c r="Q201" i="1" s="1"/>
  <c r="N126" i="1"/>
  <c r="P126" i="1" s="1"/>
  <c r="L991" i="1"/>
  <c r="N991" i="1" s="1"/>
  <c r="L346" i="1"/>
  <c r="N346" i="1" s="1"/>
  <c r="L233" i="1"/>
  <c r="N233" i="1" s="1"/>
  <c r="N360" i="1"/>
  <c r="Q360" i="1" s="1"/>
  <c r="L118" i="1"/>
  <c r="N118" i="1" s="1"/>
  <c r="N787" i="1"/>
  <c r="P787" i="1" s="1"/>
  <c r="P138" i="1"/>
  <c r="L29" i="1"/>
  <c r="N29" i="1" s="1"/>
  <c r="L22" i="1"/>
  <c r="N22" i="1" s="1"/>
  <c r="Q22" i="1" s="1"/>
  <c r="L21" i="1"/>
  <c r="N21" i="1" s="1"/>
  <c r="L286" i="1"/>
  <c r="N286" i="1" s="1"/>
  <c r="L285" i="1"/>
  <c r="N285" i="1" s="1"/>
  <c r="R285" i="1" l="1"/>
  <c r="Q285" i="1"/>
  <c r="P285" i="1"/>
  <c r="O285" i="1"/>
  <c r="P21" i="1"/>
  <c r="R21" i="1"/>
  <c r="Q21" i="1"/>
  <c r="O21" i="1"/>
  <c r="Q26" i="1"/>
  <c r="P26" i="1"/>
  <c r="R26" i="1"/>
  <c r="P118" i="1"/>
  <c r="R118" i="1"/>
  <c r="Q118" i="1"/>
  <c r="O118" i="1"/>
  <c r="Q233" i="1"/>
  <c r="O233" i="1"/>
  <c r="P233" i="1"/>
  <c r="R233" i="1"/>
  <c r="Q991" i="1"/>
  <c r="O991" i="1"/>
  <c r="P991" i="1"/>
  <c r="R991" i="1"/>
  <c r="P357" i="1"/>
  <c r="R357" i="1"/>
  <c r="Q357" i="1"/>
  <c r="O357" i="1"/>
  <c r="P871" i="1"/>
  <c r="R871" i="1"/>
  <c r="Q871" i="1"/>
  <c r="O871" i="1"/>
  <c r="R286" i="1"/>
  <c r="Q286" i="1"/>
  <c r="P286" i="1"/>
  <c r="O286" i="1"/>
  <c r="Q29" i="1"/>
  <c r="O29" i="1"/>
  <c r="P29" i="1"/>
  <c r="R29" i="1"/>
  <c r="Q346" i="1"/>
  <c r="O346" i="1"/>
  <c r="P346" i="1"/>
  <c r="R346" i="1"/>
  <c r="Q807" i="1"/>
  <c r="O807" i="1"/>
  <c r="P807" i="1"/>
  <c r="R807" i="1"/>
  <c r="Q808" i="1"/>
  <c r="O808" i="1"/>
  <c r="P808" i="1"/>
  <c r="R808" i="1"/>
  <c r="R22" i="1"/>
  <c r="P22" i="1"/>
  <c r="O138" i="1"/>
  <c r="Q138" i="1"/>
  <c r="O787" i="1"/>
  <c r="Q787" i="1"/>
  <c r="R360" i="1"/>
  <c r="P360" i="1"/>
  <c r="O126" i="1"/>
  <c r="Q126" i="1"/>
  <c r="R201" i="1"/>
  <c r="P201" i="1"/>
  <c r="O202" i="1"/>
  <c r="Q202" i="1"/>
  <c r="R197" i="1"/>
  <c r="P197" i="1"/>
  <c r="O158" i="1"/>
  <c r="Q158" i="1"/>
  <c r="Q809" i="1"/>
  <c r="R809" i="1"/>
  <c r="O872" i="1"/>
  <c r="Q872" i="1"/>
  <c r="R788" i="1"/>
  <c r="P788" i="1"/>
  <c r="O791" i="1"/>
  <c r="Q791" i="1"/>
  <c r="O22" i="1"/>
  <c r="R138" i="1"/>
  <c r="R787" i="1"/>
  <c r="O360" i="1"/>
  <c r="R126" i="1"/>
  <c r="O201" i="1"/>
  <c r="R202" i="1"/>
  <c r="O197" i="1"/>
  <c r="R158" i="1"/>
  <c r="O809" i="1"/>
  <c r="R872" i="1"/>
  <c r="O788" i="1"/>
  <c r="R791" i="1"/>
  <c r="N356" i="1"/>
  <c r="Q356" i="1" s="1"/>
  <c r="R356" i="1" l="1"/>
  <c r="P356" i="1"/>
  <c r="O356" i="1"/>
  <c r="N645" i="1"/>
  <c r="P645" i="1" s="1"/>
  <c r="O645" i="1" l="1"/>
  <c r="Q645" i="1"/>
  <c r="R645" i="1"/>
  <c r="T965" i="1" l="1"/>
  <c r="S965" i="1" s="1"/>
  <c r="P965" i="1"/>
  <c r="Q965" i="1"/>
  <c r="R965" i="1"/>
  <c r="O965" i="1"/>
  <c r="T1006" i="1"/>
  <c r="S1006" i="1" s="1"/>
  <c r="L827" i="1" l="1"/>
  <c r="N827" i="1" s="1"/>
  <c r="L828" i="1"/>
  <c r="N828" i="1" s="1"/>
  <c r="L826" i="1"/>
  <c r="N826" i="1" s="1"/>
  <c r="L467" i="1"/>
  <c r="N467" i="1" s="1"/>
  <c r="L447" i="1"/>
  <c r="N447" i="1" s="1"/>
  <c r="L671" i="1"/>
  <c r="N671" i="1" s="1"/>
  <c r="N615" i="1"/>
  <c r="Q615" i="1" s="1"/>
  <c r="N535" i="1"/>
  <c r="P535" i="1" s="1"/>
  <c r="N530" i="1"/>
  <c r="Q530" i="1" s="1"/>
  <c r="N605" i="1"/>
  <c r="P605" i="1" s="1"/>
  <c r="N576" i="1"/>
  <c r="Q576" i="1" s="1"/>
  <c r="N480" i="1"/>
  <c r="P480" i="1" s="1"/>
  <c r="N394" i="1"/>
  <c r="Q394" i="1" s="1"/>
  <c r="N231" i="1"/>
  <c r="P231" i="1" s="1"/>
  <c r="Q467" i="1" l="1"/>
  <c r="O467" i="1"/>
  <c r="P467" i="1"/>
  <c r="R467" i="1"/>
  <c r="P828" i="1"/>
  <c r="R828" i="1"/>
  <c r="Q828" i="1"/>
  <c r="O828" i="1"/>
  <c r="Q671" i="1"/>
  <c r="O671" i="1"/>
  <c r="P671" i="1"/>
  <c r="R671" i="1"/>
  <c r="O447" i="1"/>
  <c r="Q447" i="1"/>
  <c r="P447" i="1"/>
  <c r="R447" i="1"/>
  <c r="O826" i="1"/>
  <c r="Q826" i="1"/>
  <c r="P826" i="1"/>
  <c r="R826" i="1"/>
  <c r="P827" i="1"/>
  <c r="R827" i="1"/>
  <c r="Q827" i="1"/>
  <c r="O827" i="1"/>
  <c r="O231" i="1"/>
  <c r="Q231" i="1"/>
  <c r="R394" i="1"/>
  <c r="P394" i="1"/>
  <c r="O480" i="1"/>
  <c r="Q480" i="1"/>
  <c r="R576" i="1"/>
  <c r="P576" i="1"/>
  <c r="O605" i="1"/>
  <c r="Q605" i="1"/>
  <c r="R530" i="1"/>
  <c r="P530" i="1"/>
  <c r="O535" i="1"/>
  <c r="Q535" i="1"/>
  <c r="R615" i="1"/>
  <c r="P615" i="1"/>
  <c r="R231" i="1"/>
  <c r="O394" i="1"/>
  <c r="R480" i="1"/>
  <c r="O576" i="1"/>
  <c r="R605" i="1"/>
  <c r="O530" i="1"/>
  <c r="R535" i="1"/>
  <c r="O615" i="1"/>
  <c r="N487" i="1"/>
  <c r="Q487" i="1" s="1"/>
  <c r="P487" i="1" l="1"/>
  <c r="O487" i="1"/>
  <c r="R487" i="1"/>
  <c r="Q114" i="1"/>
  <c r="P114" i="1" l="1"/>
  <c r="R114" i="1"/>
  <c r="N341" i="1"/>
  <c r="L340" i="1"/>
  <c r="N340" i="1" s="1"/>
  <c r="Q340" i="1" s="1"/>
  <c r="O340" i="1" l="1"/>
  <c r="Q341" i="1"/>
  <c r="O341" i="1"/>
  <c r="P341" i="1"/>
  <c r="R341" i="1"/>
  <c r="P340" i="1"/>
  <c r="R340" i="1"/>
  <c r="L355" i="1"/>
  <c r="N355" i="1" s="1"/>
  <c r="R355" i="1" s="1"/>
  <c r="N354" i="1"/>
  <c r="P354" i="1" s="1"/>
  <c r="L823" i="1"/>
  <c r="N823" i="1" s="1"/>
  <c r="N311" i="1"/>
  <c r="P311" i="1" s="1"/>
  <c r="L162" i="1"/>
  <c r="N162" i="1" s="1"/>
  <c r="N122" i="1"/>
  <c r="P122" i="1" s="1"/>
  <c r="N121" i="1"/>
  <c r="Q121" i="1" s="1"/>
  <c r="L676" i="1"/>
  <c r="L13" i="1"/>
  <c r="N13" i="1" s="1"/>
  <c r="L686" i="1"/>
  <c r="N686" i="1" s="1"/>
  <c r="Q686" i="1" s="1"/>
  <c r="L554" i="1"/>
  <c r="N554" i="1" s="1"/>
  <c r="Q554" i="1" s="1"/>
  <c r="L552" i="1"/>
  <c r="N552" i="1" s="1"/>
  <c r="Q552" i="1" s="1"/>
  <c r="L876" i="1"/>
  <c r="N876" i="1" s="1"/>
  <c r="L844" i="1"/>
  <c r="N844" i="1" s="1"/>
  <c r="L819" i="1"/>
  <c r="N819" i="1" s="1"/>
  <c r="L818" i="1"/>
  <c r="N818" i="1" s="1"/>
  <c r="L766" i="1"/>
  <c r="N766" i="1" s="1"/>
  <c r="L759" i="1"/>
  <c r="N759" i="1" s="1"/>
  <c r="L758" i="1"/>
  <c r="N758" i="1" s="1"/>
  <c r="L732" i="1"/>
  <c r="N732" i="1" s="1"/>
  <c r="N731" i="1"/>
  <c r="L919" i="1"/>
  <c r="N919" i="1" s="1"/>
  <c r="L916" i="1"/>
  <c r="N916" i="1" s="1"/>
  <c r="Q916" i="1" s="1"/>
  <c r="L917" i="1"/>
  <c r="N917" i="1" s="1"/>
  <c r="Q917" i="1" s="1"/>
  <c r="L915" i="1"/>
  <c r="N915" i="1" s="1"/>
  <c r="Q915" i="1" s="1"/>
  <c r="L914" i="1"/>
  <c r="N914" i="1" s="1"/>
  <c r="Q914" i="1" s="1"/>
  <c r="L911" i="1"/>
  <c r="N911" i="1" s="1"/>
  <c r="L912" i="1"/>
  <c r="N912" i="1" s="1"/>
  <c r="P912" i="1" s="1"/>
  <c r="L913" i="1"/>
  <c r="N913" i="1" s="1"/>
  <c r="L910" i="1"/>
  <c r="N910" i="1" s="1"/>
  <c r="P910" i="1" s="1"/>
  <c r="L909" i="1"/>
  <c r="N909" i="1" s="1"/>
  <c r="P909" i="1" s="1"/>
  <c r="L904" i="1"/>
  <c r="N904" i="1" s="1"/>
  <c r="L903" i="1"/>
  <c r="N903" i="1" s="1"/>
  <c r="P903" i="1" s="1"/>
  <c r="N993" i="1"/>
  <c r="P993" i="1" s="1"/>
  <c r="L992" i="1"/>
  <c r="N992" i="1" s="1"/>
  <c r="L977" i="1"/>
  <c r="N977" i="1" s="1"/>
  <c r="L976" i="1"/>
  <c r="N976" i="1" s="1"/>
  <c r="P976" i="1" s="1"/>
  <c r="L673" i="1"/>
  <c r="N673" i="1" s="1"/>
  <c r="L139" i="1"/>
  <c r="N139" i="1" s="1"/>
  <c r="L735" i="1"/>
  <c r="N735" i="1" s="1"/>
  <c r="L259" i="1"/>
  <c r="N259" i="1" s="1"/>
  <c r="L258" i="1"/>
  <c r="N258" i="1" s="1"/>
  <c r="O920" i="1" l="1"/>
  <c r="Q920" i="1"/>
  <c r="P920" i="1"/>
  <c r="R920" i="1"/>
  <c r="R354" i="1"/>
  <c r="Q354" i="1"/>
  <c r="O355" i="1"/>
  <c r="O354" i="1"/>
  <c r="Q355" i="1"/>
  <c r="P355" i="1"/>
  <c r="P823" i="1"/>
  <c r="R823" i="1"/>
  <c r="Q823" i="1"/>
  <c r="O823" i="1"/>
  <c r="O311" i="1"/>
  <c r="Q311" i="1"/>
  <c r="R311" i="1"/>
  <c r="P139" i="1"/>
  <c r="R139" i="1"/>
  <c r="Q139" i="1"/>
  <c r="O139" i="1"/>
  <c r="P977" i="1"/>
  <c r="R977" i="1"/>
  <c r="Q977" i="1"/>
  <c r="O977" i="1"/>
  <c r="Q731" i="1"/>
  <c r="O731" i="1"/>
  <c r="P731" i="1"/>
  <c r="R731" i="1"/>
  <c r="Q758" i="1"/>
  <c r="O758" i="1"/>
  <c r="P758" i="1"/>
  <c r="R758" i="1"/>
  <c r="Q766" i="1"/>
  <c r="O766" i="1"/>
  <c r="P766" i="1"/>
  <c r="R766" i="1"/>
  <c r="Q819" i="1"/>
  <c r="O819" i="1"/>
  <c r="P819" i="1"/>
  <c r="R819" i="1"/>
  <c r="P876" i="1"/>
  <c r="R876" i="1"/>
  <c r="Q876" i="1"/>
  <c r="O876" i="1"/>
  <c r="P259" i="1"/>
  <c r="R259" i="1"/>
  <c r="Q259" i="1"/>
  <c r="O259" i="1"/>
  <c r="P258" i="1"/>
  <c r="R258" i="1"/>
  <c r="Q258" i="1"/>
  <c r="O258" i="1"/>
  <c r="P735" i="1"/>
  <c r="R735" i="1"/>
  <c r="Q735" i="1"/>
  <c r="O735" i="1"/>
  <c r="P673" i="1"/>
  <c r="R673" i="1"/>
  <c r="Q673" i="1"/>
  <c r="O673" i="1"/>
  <c r="P992" i="1"/>
  <c r="R992" i="1"/>
  <c r="Q992" i="1"/>
  <c r="O992" i="1"/>
  <c r="Q919" i="1"/>
  <c r="O919" i="1"/>
  <c r="P919" i="1"/>
  <c r="R919" i="1"/>
  <c r="O732" i="1"/>
  <c r="P732" i="1"/>
  <c r="Q759" i="1"/>
  <c r="O759" i="1"/>
  <c r="P759" i="1"/>
  <c r="R759" i="1"/>
  <c r="Q818" i="1"/>
  <c r="O818" i="1"/>
  <c r="P818" i="1"/>
  <c r="R818" i="1"/>
  <c r="Q844" i="1"/>
  <c r="O844" i="1"/>
  <c r="P844" i="1"/>
  <c r="R844" i="1"/>
  <c r="Q13" i="1"/>
  <c r="O13" i="1"/>
  <c r="P13" i="1"/>
  <c r="R13" i="1"/>
  <c r="P162" i="1"/>
  <c r="R162" i="1"/>
  <c r="Q162" i="1"/>
  <c r="O162" i="1"/>
  <c r="O976" i="1"/>
  <c r="Q976" i="1"/>
  <c r="O993" i="1"/>
  <c r="Q993" i="1"/>
  <c r="O903" i="1"/>
  <c r="Q903" i="1"/>
  <c r="O909" i="1"/>
  <c r="Q909" i="1"/>
  <c r="O910" i="1"/>
  <c r="Q910" i="1"/>
  <c r="O912" i="1"/>
  <c r="Q912" i="1"/>
  <c r="R914" i="1"/>
  <c r="P914" i="1"/>
  <c r="R915" i="1"/>
  <c r="P915" i="1"/>
  <c r="R916" i="1"/>
  <c r="P916" i="1"/>
  <c r="R917" i="1"/>
  <c r="P917" i="1"/>
  <c r="R552" i="1"/>
  <c r="P552" i="1"/>
  <c r="R554" i="1"/>
  <c r="P554" i="1"/>
  <c r="R686" i="1"/>
  <c r="P686" i="1"/>
  <c r="R121" i="1"/>
  <c r="P121" i="1"/>
  <c r="O122" i="1"/>
  <c r="Q122" i="1"/>
  <c r="R976" i="1"/>
  <c r="R993" i="1"/>
  <c r="R903" i="1"/>
  <c r="R909" i="1"/>
  <c r="R910" i="1"/>
  <c r="R912" i="1"/>
  <c r="O914" i="1"/>
  <c r="O915" i="1"/>
  <c r="O916" i="1"/>
  <c r="O917" i="1"/>
  <c r="O552" i="1"/>
  <c r="O554" i="1"/>
  <c r="O686" i="1"/>
  <c r="O121" i="1"/>
  <c r="R122" i="1"/>
  <c r="T1032" i="1" l="1"/>
  <c r="S1032" i="1" s="1"/>
  <c r="AH7" i="1" l="1"/>
  <c r="T7" i="1" s="1"/>
  <c r="S7" i="1" s="1"/>
  <c r="AH8" i="1"/>
  <c r="T8" i="1" s="1"/>
  <c r="S8" i="1" s="1"/>
  <c r="AH10" i="1"/>
  <c r="T10" i="1" s="1"/>
  <c r="S10" i="1" s="1"/>
  <c r="AH11" i="1"/>
  <c r="T11" i="1" s="1"/>
  <c r="S11" i="1" s="1"/>
  <c r="AH12" i="1"/>
  <c r="T12" i="1" s="1"/>
  <c r="S12" i="1" s="1"/>
  <c r="AH13" i="1"/>
  <c r="T13" i="1" s="1"/>
  <c r="S13" i="1" s="1"/>
  <c r="AH15" i="1"/>
  <c r="T15" i="1" s="1"/>
  <c r="S15" i="1" s="1"/>
  <c r="AH16" i="1"/>
  <c r="T16" i="1" s="1"/>
  <c r="S16" i="1" s="1"/>
  <c r="AH17" i="1"/>
  <c r="T17" i="1" s="1"/>
  <c r="S17" i="1" s="1"/>
  <c r="AH19" i="1"/>
  <c r="T19" i="1" s="1"/>
  <c r="S19" i="1" s="1"/>
  <c r="AH21" i="1"/>
  <c r="T21" i="1" s="1"/>
  <c r="S21" i="1" s="1"/>
  <c r="AH22" i="1"/>
  <c r="T22" i="1" s="1"/>
  <c r="S22" i="1" s="1"/>
  <c r="AH24" i="1"/>
  <c r="T24" i="1" s="1"/>
  <c r="S24" i="1" s="1"/>
  <c r="AH25" i="1"/>
  <c r="T25" i="1" s="1"/>
  <c r="S25" i="1" s="1"/>
  <c r="AH26" i="1"/>
  <c r="T26" i="1" s="1"/>
  <c r="S26" i="1" s="1"/>
  <c r="AH27" i="1"/>
  <c r="T27" i="1" s="1"/>
  <c r="S27" i="1" s="1"/>
  <c r="AH28" i="1"/>
  <c r="T28" i="1" s="1"/>
  <c r="S28" i="1" s="1"/>
  <c r="AH29" i="1"/>
  <c r="T29" i="1" s="1"/>
  <c r="S29" i="1" s="1"/>
  <c r="AH30" i="1"/>
  <c r="T30" i="1" s="1"/>
  <c r="S30" i="1" s="1"/>
  <c r="AH31" i="1"/>
  <c r="T31" i="1" s="1"/>
  <c r="S31" i="1" s="1"/>
  <c r="AH32" i="1"/>
  <c r="T32" i="1" s="1"/>
  <c r="S32" i="1" s="1"/>
  <c r="AH33" i="1"/>
  <c r="T33" i="1" s="1"/>
  <c r="S33" i="1" s="1"/>
  <c r="AH34" i="1"/>
  <c r="T34" i="1" s="1"/>
  <c r="S34" i="1" s="1"/>
  <c r="AH35" i="1"/>
  <c r="T35" i="1" s="1"/>
  <c r="S35" i="1" s="1"/>
  <c r="AH36" i="1"/>
  <c r="T36" i="1" s="1"/>
  <c r="S36" i="1" s="1"/>
  <c r="AH37" i="1"/>
  <c r="T37" i="1" s="1"/>
  <c r="S37" i="1" s="1"/>
  <c r="AH38" i="1"/>
  <c r="T38" i="1" s="1"/>
  <c r="S38" i="1" s="1"/>
  <c r="AH39" i="1"/>
  <c r="T39" i="1" s="1"/>
  <c r="S39" i="1" s="1"/>
  <c r="AH40" i="1"/>
  <c r="T40" i="1" s="1"/>
  <c r="S40" i="1" s="1"/>
  <c r="AH41" i="1"/>
  <c r="T41" i="1" s="1"/>
  <c r="S41" i="1" s="1"/>
  <c r="AH42" i="1"/>
  <c r="T42" i="1" s="1"/>
  <c r="S42" i="1" s="1"/>
  <c r="AH43" i="1"/>
  <c r="T43" i="1" s="1"/>
  <c r="S43" i="1" s="1"/>
  <c r="AH44" i="1"/>
  <c r="T44" i="1" s="1"/>
  <c r="S44" i="1" s="1"/>
  <c r="AH45" i="1"/>
  <c r="T45" i="1" s="1"/>
  <c r="S45" i="1" s="1"/>
  <c r="AH56" i="1"/>
  <c r="T56" i="1" s="1"/>
  <c r="S56" i="1" s="1"/>
  <c r="AH58" i="1"/>
  <c r="T58" i="1" s="1"/>
  <c r="S58" i="1" s="1"/>
  <c r="AH59" i="1"/>
  <c r="T59" i="1" s="1"/>
  <c r="S59" i="1" s="1"/>
  <c r="AH61" i="1"/>
  <c r="AH62" i="1"/>
  <c r="T62" i="1" s="1"/>
  <c r="S62" i="1" s="1"/>
  <c r="AH63" i="1"/>
  <c r="T63" i="1" s="1"/>
  <c r="S63" i="1" s="1"/>
  <c r="AH64" i="1"/>
  <c r="T64" i="1" s="1"/>
  <c r="S64" i="1" s="1"/>
  <c r="AH65" i="1"/>
  <c r="T65" i="1" s="1"/>
  <c r="S65" i="1" s="1"/>
  <c r="AH66" i="1"/>
  <c r="T66" i="1" s="1"/>
  <c r="S66" i="1" s="1"/>
  <c r="AH67" i="1"/>
  <c r="T67" i="1" s="1"/>
  <c r="S67" i="1" s="1"/>
  <c r="AH68" i="1"/>
  <c r="T68" i="1" s="1"/>
  <c r="S68" i="1" s="1"/>
  <c r="AH69" i="1"/>
  <c r="T69" i="1" s="1"/>
  <c r="S69" i="1" s="1"/>
  <c r="AH72" i="1"/>
  <c r="T72" i="1" s="1"/>
  <c r="S72" i="1" s="1"/>
  <c r="AH73" i="1"/>
  <c r="T73" i="1" s="1"/>
  <c r="S73" i="1" s="1"/>
  <c r="AH74" i="1"/>
  <c r="T74" i="1" s="1"/>
  <c r="S74" i="1" s="1"/>
  <c r="AH75" i="1"/>
  <c r="T75" i="1" s="1"/>
  <c r="S75" i="1" s="1"/>
  <c r="AH76" i="1"/>
  <c r="T76" i="1" s="1"/>
  <c r="S76" i="1" s="1"/>
  <c r="AH77" i="1"/>
  <c r="T77" i="1" s="1"/>
  <c r="S77" i="1" s="1"/>
  <c r="AH78" i="1"/>
  <c r="T78" i="1" s="1"/>
  <c r="S78" i="1" s="1"/>
  <c r="AH79" i="1"/>
  <c r="T79" i="1" s="1"/>
  <c r="S79" i="1" s="1"/>
  <c r="AH80" i="1"/>
  <c r="T80" i="1" s="1"/>
  <c r="S80" i="1" s="1"/>
  <c r="AH81" i="1"/>
  <c r="T81" i="1" s="1"/>
  <c r="S81" i="1" s="1"/>
  <c r="AH82" i="1"/>
  <c r="T82" i="1" s="1"/>
  <c r="S82" i="1" s="1"/>
  <c r="AH83" i="1"/>
  <c r="T83" i="1" s="1"/>
  <c r="S83" i="1" s="1"/>
  <c r="AH84" i="1"/>
  <c r="T84" i="1" s="1"/>
  <c r="S84" i="1" s="1"/>
  <c r="AH85" i="1"/>
  <c r="T85" i="1" s="1"/>
  <c r="S85" i="1" s="1"/>
  <c r="AH86" i="1"/>
  <c r="T86" i="1" s="1"/>
  <c r="S86" i="1" s="1"/>
  <c r="AH87" i="1"/>
  <c r="T87" i="1" s="1"/>
  <c r="S87" i="1" s="1"/>
  <c r="AH88" i="1"/>
  <c r="T88" i="1" s="1"/>
  <c r="S88" i="1" s="1"/>
  <c r="AH89" i="1"/>
  <c r="T89" i="1" s="1"/>
  <c r="S89" i="1" s="1"/>
  <c r="AH90" i="1"/>
  <c r="T90" i="1" s="1"/>
  <c r="S90" i="1" s="1"/>
  <c r="AH91" i="1"/>
  <c r="T91" i="1" s="1"/>
  <c r="S91" i="1" s="1"/>
  <c r="AH92" i="1"/>
  <c r="T92" i="1" s="1"/>
  <c r="S92" i="1" s="1"/>
  <c r="AH93" i="1"/>
  <c r="T93" i="1" s="1"/>
  <c r="S93" i="1" s="1"/>
  <c r="AH94" i="1"/>
  <c r="T94" i="1" s="1"/>
  <c r="S94" i="1" s="1"/>
  <c r="AH95" i="1"/>
  <c r="T95" i="1" s="1"/>
  <c r="S95" i="1" s="1"/>
  <c r="AH96" i="1"/>
  <c r="T96" i="1" s="1"/>
  <c r="S96" i="1" s="1"/>
  <c r="AH103" i="1"/>
  <c r="T103" i="1" s="1"/>
  <c r="S103" i="1" s="1"/>
  <c r="AH104" i="1"/>
  <c r="T104" i="1" s="1"/>
  <c r="S104" i="1" s="1"/>
  <c r="AH105" i="1"/>
  <c r="T105" i="1" s="1"/>
  <c r="S105" i="1" s="1"/>
  <c r="AH106" i="1"/>
  <c r="T106" i="1" s="1"/>
  <c r="S106" i="1" s="1"/>
  <c r="AH107" i="1"/>
  <c r="T107" i="1" s="1"/>
  <c r="S107" i="1" s="1"/>
  <c r="AH108" i="1"/>
  <c r="T108" i="1" s="1"/>
  <c r="S108" i="1" s="1"/>
  <c r="AH109" i="1"/>
  <c r="T109" i="1" s="1"/>
  <c r="S109" i="1" s="1"/>
  <c r="AH110" i="1"/>
  <c r="T110" i="1" s="1"/>
  <c r="S110" i="1" s="1"/>
  <c r="AH111" i="1"/>
  <c r="T111" i="1" s="1"/>
  <c r="S111" i="1" s="1"/>
  <c r="AH112" i="1"/>
  <c r="T112" i="1" s="1"/>
  <c r="S112" i="1" s="1"/>
  <c r="AH113" i="1"/>
  <c r="T113" i="1" s="1"/>
  <c r="S113" i="1" s="1"/>
  <c r="AH114" i="1"/>
  <c r="T114" i="1" s="1"/>
  <c r="S114" i="1" s="1"/>
  <c r="AH115" i="1"/>
  <c r="T115" i="1" s="1"/>
  <c r="S115" i="1" s="1"/>
  <c r="AH116" i="1"/>
  <c r="T116" i="1" s="1"/>
  <c r="S116" i="1" s="1"/>
  <c r="AH117" i="1"/>
  <c r="T117" i="1" s="1"/>
  <c r="S117" i="1" s="1"/>
  <c r="AH118" i="1"/>
  <c r="T118" i="1" s="1"/>
  <c r="S118" i="1" s="1"/>
  <c r="AH119" i="1"/>
  <c r="T119" i="1" s="1"/>
  <c r="S119" i="1" s="1"/>
  <c r="AH120" i="1"/>
  <c r="T120" i="1" s="1"/>
  <c r="S120" i="1" s="1"/>
  <c r="AH121" i="1"/>
  <c r="T121" i="1" s="1"/>
  <c r="S121" i="1" s="1"/>
  <c r="AH122" i="1"/>
  <c r="T122" i="1" s="1"/>
  <c r="S122" i="1" s="1"/>
  <c r="AH123" i="1"/>
  <c r="T123" i="1" s="1"/>
  <c r="S123" i="1" s="1"/>
  <c r="AH125" i="1"/>
  <c r="T125" i="1" s="1"/>
  <c r="S125" i="1" s="1"/>
  <c r="AH126" i="1"/>
  <c r="T126" i="1" s="1"/>
  <c r="S126" i="1" s="1"/>
  <c r="AH127" i="1"/>
  <c r="T127" i="1" s="1"/>
  <c r="S127" i="1" s="1"/>
  <c r="AH128" i="1"/>
  <c r="T128" i="1" s="1"/>
  <c r="S128" i="1" s="1"/>
  <c r="AH129" i="1"/>
  <c r="T129" i="1" s="1"/>
  <c r="S129" i="1" s="1"/>
  <c r="AH130" i="1"/>
  <c r="T130" i="1" s="1"/>
  <c r="S130" i="1" s="1"/>
  <c r="AH131" i="1"/>
  <c r="T131" i="1" s="1"/>
  <c r="S131" i="1" s="1"/>
  <c r="AH138" i="1"/>
  <c r="T138" i="1" s="1"/>
  <c r="S138" i="1" s="1"/>
  <c r="AH139" i="1"/>
  <c r="T139" i="1" s="1"/>
  <c r="S139" i="1" s="1"/>
  <c r="AH140" i="1"/>
  <c r="T140" i="1" s="1"/>
  <c r="S140" i="1" s="1"/>
  <c r="AH141" i="1"/>
  <c r="T141" i="1" s="1"/>
  <c r="S141" i="1" s="1"/>
  <c r="AH142" i="1"/>
  <c r="T142" i="1" s="1"/>
  <c r="S142" i="1" s="1"/>
  <c r="AH143" i="1"/>
  <c r="T143" i="1" s="1"/>
  <c r="S143" i="1" s="1"/>
  <c r="AH147" i="1"/>
  <c r="T147" i="1" s="1"/>
  <c r="S147" i="1" s="1"/>
  <c r="AH148" i="1"/>
  <c r="T148" i="1" s="1"/>
  <c r="S148" i="1" s="1"/>
  <c r="AH149" i="1"/>
  <c r="T149" i="1" s="1"/>
  <c r="S149" i="1" s="1"/>
  <c r="AH150" i="1"/>
  <c r="T150" i="1" s="1"/>
  <c r="S150" i="1" s="1"/>
  <c r="AH151" i="1"/>
  <c r="T151" i="1" s="1"/>
  <c r="S151" i="1" s="1"/>
  <c r="AH152" i="1"/>
  <c r="T152" i="1" s="1"/>
  <c r="S152" i="1" s="1"/>
  <c r="AH154" i="1"/>
  <c r="T154" i="1" s="1"/>
  <c r="S154" i="1" s="1"/>
  <c r="AH155" i="1"/>
  <c r="T155" i="1" s="1"/>
  <c r="S155" i="1" s="1"/>
  <c r="AH156" i="1"/>
  <c r="T156" i="1" s="1"/>
  <c r="S156" i="1" s="1"/>
  <c r="AH157" i="1"/>
  <c r="T157" i="1" s="1"/>
  <c r="S157" i="1" s="1"/>
  <c r="AH158" i="1"/>
  <c r="T158" i="1" s="1"/>
  <c r="S158" i="1" s="1"/>
  <c r="AH160" i="1"/>
  <c r="T160" i="1" s="1"/>
  <c r="S160" i="1" s="1"/>
  <c r="AH161" i="1"/>
  <c r="T161" i="1" s="1"/>
  <c r="S161" i="1" s="1"/>
  <c r="AH162" i="1"/>
  <c r="T162" i="1" s="1"/>
  <c r="S162" i="1" s="1"/>
  <c r="AH163" i="1"/>
  <c r="T163" i="1" s="1"/>
  <c r="S163" i="1" s="1"/>
  <c r="AH164" i="1"/>
  <c r="T164" i="1" s="1"/>
  <c r="S164" i="1" s="1"/>
  <c r="AH165" i="1"/>
  <c r="T165" i="1" s="1"/>
  <c r="S165" i="1" s="1"/>
  <c r="AH166" i="1"/>
  <c r="T166" i="1" s="1"/>
  <c r="S166" i="1" s="1"/>
  <c r="AH167" i="1"/>
  <c r="T167" i="1" s="1"/>
  <c r="S167" i="1" s="1"/>
  <c r="AH168" i="1"/>
  <c r="T168" i="1" s="1"/>
  <c r="S168" i="1" s="1"/>
  <c r="AH169" i="1"/>
  <c r="T169" i="1" s="1"/>
  <c r="S169" i="1" s="1"/>
  <c r="AH170" i="1"/>
  <c r="T170" i="1" s="1"/>
  <c r="S170" i="1" s="1"/>
  <c r="AH171" i="1"/>
  <c r="T171" i="1" s="1"/>
  <c r="S171" i="1" s="1"/>
  <c r="AH172" i="1"/>
  <c r="T172" i="1" s="1"/>
  <c r="S172" i="1" s="1"/>
  <c r="AH173" i="1"/>
  <c r="T173" i="1" s="1"/>
  <c r="S173" i="1" s="1"/>
  <c r="AH174" i="1"/>
  <c r="T174" i="1" s="1"/>
  <c r="S174" i="1" s="1"/>
  <c r="AH175" i="1"/>
  <c r="T175" i="1" s="1"/>
  <c r="S175" i="1" s="1"/>
  <c r="AH176" i="1"/>
  <c r="T176" i="1" s="1"/>
  <c r="S176" i="1" s="1"/>
  <c r="AH177" i="1"/>
  <c r="T177" i="1" s="1"/>
  <c r="S177" i="1" s="1"/>
  <c r="AH178" i="1"/>
  <c r="T178" i="1" s="1"/>
  <c r="S178" i="1" s="1"/>
  <c r="AH179" i="1"/>
  <c r="T179" i="1" s="1"/>
  <c r="S179" i="1" s="1"/>
  <c r="AH180" i="1"/>
  <c r="T180" i="1" s="1"/>
  <c r="S180" i="1" s="1"/>
  <c r="AH181" i="1"/>
  <c r="T181" i="1" s="1"/>
  <c r="S181" i="1" s="1"/>
  <c r="AH182" i="1"/>
  <c r="T182" i="1" s="1"/>
  <c r="S182" i="1" s="1"/>
  <c r="AH183" i="1"/>
  <c r="T183" i="1" s="1"/>
  <c r="S183" i="1" s="1"/>
  <c r="AH184" i="1"/>
  <c r="T184" i="1" s="1"/>
  <c r="S184" i="1" s="1"/>
  <c r="AH185" i="1"/>
  <c r="T185" i="1" s="1"/>
  <c r="S185" i="1" s="1"/>
  <c r="AH186" i="1"/>
  <c r="T186" i="1" s="1"/>
  <c r="S186" i="1" s="1"/>
  <c r="AH187" i="1"/>
  <c r="T187" i="1" s="1"/>
  <c r="S187" i="1" s="1"/>
  <c r="AH188" i="1"/>
  <c r="T188" i="1" s="1"/>
  <c r="S188" i="1" s="1"/>
  <c r="AH189" i="1"/>
  <c r="T189" i="1" s="1"/>
  <c r="S189" i="1" s="1"/>
  <c r="AH190" i="1"/>
  <c r="T190" i="1" s="1"/>
  <c r="S190" i="1" s="1"/>
  <c r="AH191" i="1"/>
  <c r="T191" i="1" s="1"/>
  <c r="S191" i="1" s="1"/>
  <c r="AH192" i="1"/>
  <c r="T192" i="1" s="1"/>
  <c r="S192" i="1" s="1"/>
  <c r="AH193" i="1"/>
  <c r="T193" i="1" s="1"/>
  <c r="S193" i="1" s="1"/>
  <c r="AH194" i="1"/>
  <c r="T194" i="1" s="1"/>
  <c r="S194" i="1" s="1"/>
  <c r="AH195" i="1"/>
  <c r="T195" i="1" s="1"/>
  <c r="S195" i="1" s="1"/>
  <c r="AH196" i="1"/>
  <c r="T196" i="1" s="1"/>
  <c r="S196" i="1" s="1"/>
  <c r="AH197" i="1"/>
  <c r="T197" i="1" s="1"/>
  <c r="S197" i="1" s="1"/>
  <c r="AH199" i="1"/>
  <c r="T199" i="1" s="1"/>
  <c r="S199" i="1" s="1"/>
  <c r="AH200" i="1"/>
  <c r="T200" i="1" s="1"/>
  <c r="S200" i="1" s="1"/>
  <c r="AH201" i="1"/>
  <c r="T201" i="1" s="1"/>
  <c r="S201" i="1" s="1"/>
  <c r="AH202" i="1"/>
  <c r="T202" i="1" s="1"/>
  <c r="S202" i="1" s="1"/>
  <c r="AH203" i="1"/>
  <c r="T203" i="1" s="1"/>
  <c r="S203" i="1" s="1"/>
  <c r="AH204" i="1"/>
  <c r="T204" i="1" s="1"/>
  <c r="S204" i="1" s="1"/>
  <c r="AH230" i="1"/>
  <c r="T230" i="1" s="1"/>
  <c r="S230" i="1" s="1"/>
  <c r="AH231" i="1"/>
  <c r="T231" i="1" s="1"/>
  <c r="S231" i="1" s="1"/>
  <c r="AH232" i="1"/>
  <c r="T232" i="1" s="1"/>
  <c r="S232" i="1" s="1"/>
  <c r="AH233" i="1"/>
  <c r="T233" i="1" s="1"/>
  <c r="S233" i="1" s="1"/>
  <c r="AH234" i="1"/>
  <c r="T234" i="1" s="1"/>
  <c r="S234" i="1" s="1"/>
  <c r="AH235" i="1"/>
  <c r="T235" i="1" s="1"/>
  <c r="S235" i="1" s="1"/>
  <c r="AH236" i="1"/>
  <c r="T236" i="1" s="1"/>
  <c r="S236" i="1" s="1"/>
  <c r="AH237" i="1"/>
  <c r="T237" i="1" s="1"/>
  <c r="S237" i="1" s="1"/>
  <c r="AH238" i="1"/>
  <c r="T238" i="1" s="1"/>
  <c r="S238" i="1" s="1"/>
  <c r="AH239" i="1"/>
  <c r="T239" i="1" s="1"/>
  <c r="S239" i="1" s="1"/>
  <c r="AH240" i="1"/>
  <c r="T240" i="1" s="1"/>
  <c r="S240" i="1" s="1"/>
  <c r="AH241" i="1"/>
  <c r="T241" i="1" s="1"/>
  <c r="S241" i="1" s="1"/>
  <c r="AH242" i="1"/>
  <c r="T242" i="1" s="1"/>
  <c r="S242" i="1" s="1"/>
  <c r="AH243" i="1"/>
  <c r="T243" i="1" s="1"/>
  <c r="S243" i="1" s="1"/>
  <c r="AH245" i="1"/>
  <c r="T245" i="1" s="1"/>
  <c r="S245" i="1" s="1"/>
  <c r="AH246" i="1"/>
  <c r="T246" i="1" s="1"/>
  <c r="S246" i="1" s="1"/>
  <c r="AH247" i="1"/>
  <c r="T247" i="1" s="1"/>
  <c r="S247" i="1" s="1"/>
  <c r="AH248" i="1"/>
  <c r="T248" i="1" s="1"/>
  <c r="S248" i="1" s="1"/>
  <c r="AH249" i="1"/>
  <c r="T249" i="1" s="1"/>
  <c r="S249" i="1" s="1"/>
  <c r="AH251" i="1"/>
  <c r="T251" i="1" s="1"/>
  <c r="S251" i="1" s="1"/>
  <c r="AH252" i="1"/>
  <c r="T252" i="1" s="1"/>
  <c r="S252" i="1" s="1"/>
  <c r="AH253" i="1"/>
  <c r="T253" i="1" s="1"/>
  <c r="S253" i="1" s="1"/>
  <c r="AH254" i="1"/>
  <c r="T254" i="1" s="1"/>
  <c r="S254" i="1" s="1"/>
  <c r="AH255" i="1"/>
  <c r="T255" i="1" s="1"/>
  <c r="S255" i="1" s="1"/>
  <c r="AH256" i="1"/>
  <c r="T256" i="1" s="1"/>
  <c r="S256" i="1" s="1"/>
  <c r="AH258" i="1"/>
  <c r="T258" i="1" s="1"/>
  <c r="S258" i="1" s="1"/>
  <c r="AH259" i="1"/>
  <c r="T259" i="1" s="1"/>
  <c r="S259" i="1" s="1"/>
  <c r="AH261" i="1"/>
  <c r="T261" i="1" s="1"/>
  <c r="S261" i="1" s="1"/>
  <c r="AH262" i="1"/>
  <c r="T262" i="1" s="1"/>
  <c r="S262" i="1" s="1"/>
  <c r="AH263" i="1"/>
  <c r="T263" i="1" s="1"/>
  <c r="S263" i="1" s="1"/>
  <c r="AH265" i="1"/>
  <c r="T265" i="1" s="1"/>
  <c r="S265" i="1" s="1"/>
  <c r="AH266" i="1"/>
  <c r="T266" i="1" s="1"/>
  <c r="S266" i="1" s="1"/>
  <c r="AH267" i="1"/>
  <c r="T267" i="1" s="1"/>
  <c r="S267" i="1" s="1"/>
  <c r="AH269" i="1"/>
  <c r="T269" i="1" s="1"/>
  <c r="S269" i="1" s="1"/>
  <c r="AH270" i="1"/>
  <c r="T270" i="1" s="1"/>
  <c r="S270" i="1" s="1"/>
  <c r="AH273" i="1"/>
  <c r="T273" i="1" s="1"/>
  <c r="S273" i="1" s="1"/>
  <c r="AH274" i="1"/>
  <c r="T274" i="1" s="1"/>
  <c r="S274" i="1" s="1"/>
  <c r="AH275" i="1"/>
  <c r="T275" i="1" s="1"/>
  <c r="S275" i="1" s="1"/>
  <c r="AH276" i="1"/>
  <c r="T276" i="1" s="1"/>
  <c r="S276" i="1" s="1"/>
  <c r="AH277" i="1"/>
  <c r="T277" i="1" s="1"/>
  <c r="S277" i="1" s="1"/>
  <c r="AH278" i="1"/>
  <c r="T278" i="1" s="1"/>
  <c r="S278" i="1" s="1"/>
  <c r="AH279" i="1"/>
  <c r="T279" i="1" s="1"/>
  <c r="S279" i="1" s="1"/>
  <c r="AH281" i="1"/>
  <c r="T281" i="1" s="1"/>
  <c r="S281" i="1" s="1"/>
  <c r="AH282" i="1"/>
  <c r="T282" i="1" s="1"/>
  <c r="S282" i="1" s="1"/>
  <c r="AH283" i="1"/>
  <c r="T283" i="1" s="1"/>
  <c r="S283" i="1" s="1"/>
  <c r="AH284" i="1"/>
  <c r="T284" i="1" s="1"/>
  <c r="S284" i="1" s="1"/>
  <c r="AH285" i="1"/>
  <c r="T285" i="1" s="1"/>
  <c r="S285" i="1" s="1"/>
  <c r="AH286" i="1"/>
  <c r="T286" i="1" s="1"/>
  <c r="S286" i="1" s="1"/>
  <c r="AH287" i="1"/>
  <c r="T287" i="1" s="1"/>
  <c r="S287" i="1" s="1"/>
  <c r="AH288" i="1"/>
  <c r="T288" i="1" s="1"/>
  <c r="S288" i="1" s="1"/>
  <c r="AH290" i="1"/>
  <c r="T290" i="1" s="1"/>
  <c r="S290" i="1" s="1"/>
  <c r="AH291" i="1"/>
  <c r="T291" i="1" s="1"/>
  <c r="S291" i="1" s="1"/>
  <c r="AH293" i="1"/>
  <c r="T293" i="1" s="1"/>
  <c r="S293" i="1" s="1"/>
  <c r="AH294" i="1"/>
  <c r="T294" i="1" s="1"/>
  <c r="S294" i="1" s="1"/>
  <c r="AH298" i="1"/>
  <c r="T298" i="1" s="1"/>
  <c r="S298" i="1" s="1"/>
  <c r="AH299" i="1"/>
  <c r="T299" i="1" s="1"/>
  <c r="S299" i="1" s="1"/>
  <c r="AH300" i="1"/>
  <c r="T300" i="1" s="1"/>
  <c r="S300" i="1" s="1"/>
  <c r="AH301" i="1"/>
  <c r="T301" i="1" s="1"/>
  <c r="S301" i="1" s="1"/>
  <c r="AH302" i="1"/>
  <c r="T302" i="1" s="1"/>
  <c r="S302" i="1" s="1"/>
  <c r="AH303" i="1"/>
  <c r="T303" i="1" s="1"/>
  <c r="S303" i="1" s="1"/>
  <c r="AH304" i="1"/>
  <c r="T304" i="1" s="1"/>
  <c r="S304" i="1" s="1"/>
  <c r="AH305" i="1"/>
  <c r="T305" i="1" s="1"/>
  <c r="S305" i="1" s="1"/>
  <c r="AH306" i="1"/>
  <c r="T306" i="1" s="1"/>
  <c r="S306" i="1" s="1"/>
  <c r="AH307" i="1"/>
  <c r="T307" i="1" s="1"/>
  <c r="S307" i="1" s="1"/>
  <c r="AH308" i="1"/>
  <c r="T308" i="1" s="1"/>
  <c r="S308" i="1" s="1"/>
  <c r="AH309" i="1"/>
  <c r="T309" i="1" s="1"/>
  <c r="S309" i="1" s="1"/>
  <c r="AH310" i="1"/>
  <c r="T310" i="1" s="1"/>
  <c r="S310" i="1" s="1"/>
  <c r="AH311" i="1"/>
  <c r="T311" i="1" s="1"/>
  <c r="S311" i="1" s="1"/>
  <c r="AH312" i="1"/>
  <c r="T312" i="1" s="1"/>
  <c r="AH316" i="1"/>
  <c r="T316" i="1" s="1"/>
  <c r="S316" i="1" s="1"/>
  <c r="AH317" i="1"/>
  <c r="T317" i="1" s="1"/>
  <c r="S317" i="1" s="1"/>
  <c r="AH318" i="1"/>
  <c r="T318" i="1" s="1"/>
  <c r="S318" i="1" s="1"/>
  <c r="AH319" i="1"/>
  <c r="T319" i="1" s="1"/>
  <c r="S319" i="1" s="1"/>
  <c r="AH320" i="1"/>
  <c r="T320" i="1" s="1"/>
  <c r="S320" i="1" s="1"/>
  <c r="AH321" i="1"/>
  <c r="T321" i="1" s="1"/>
  <c r="S321" i="1" s="1"/>
  <c r="AH322" i="1"/>
  <c r="T322" i="1" s="1"/>
  <c r="S322" i="1" s="1"/>
  <c r="AH323" i="1"/>
  <c r="T323" i="1" s="1"/>
  <c r="S323" i="1" s="1"/>
  <c r="AH324" i="1"/>
  <c r="T324" i="1" s="1"/>
  <c r="S324" i="1" s="1"/>
  <c r="AH325" i="1"/>
  <c r="T325" i="1" s="1"/>
  <c r="S325" i="1" s="1"/>
  <c r="AH326" i="1"/>
  <c r="T326" i="1" s="1"/>
  <c r="S326" i="1" s="1"/>
  <c r="AH327" i="1"/>
  <c r="T327" i="1" s="1"/>
  <c r="S327" i="1" s="1"/>
  <c r="AH328" i="1"/>
  <c r="T328" i="1" s="1"/>
  <c r="S328" i="1" s="1"/>
  <c r="AH329" i="1"/>
  <c r="T329" i="1" s="1"/>
  <c r="S329" i="1" s="1"/>
  <c r="AH330" i="1"/>
  <c r="T330" i="1" s="1"/>
  <c r="S330" i="1" s="1"/>
  <c r="AH331" i="1"/>
  <c r="T331" i="1" s="1"/>
  <c r="S331" i="1" s="1"/>
  <c r="AH333" i="1"/>
  <c r="T333" i="1" s="1"/>
  <c r="S333" i="1" s="1"/>
  <c r="AH335" i="1"/>
  <c r="T335" i="1" s="1"/>
  <c r="S335" i="1" s="1"/>
  <c r="AH339" i="1"/>
  <c r="T339" i="1" s="1"/>
  <c r="S339" i="1" s="1"/>
  <c r="AH340" i="1"/>
  <c r="T340" i="1" s="1"/>
  <c r="S340" i="1" s="1"/>
  <c r="AH341" i="1"/>
  <c r="T341" i="1" s="1"/>
  <c r="S341" i="1" s="1"/>
  <c r="AH342" i="1"/>
  <c r="T342" i="1" s="1"/>
  <c r="S342" i="1" s="1"/>
  <c r="AH343" i="1"/>
  <c r="T343" i="1" s="1"/>
  <c r="S343" i="1" s="1"/>
  <c r="AH344" i="1"/>
  <c r="T344" i="1" s="1"/>
  <c r="S344" i="1" s="1"/>
  <c r="AH345" i="1"/>
  <c r="T345" i="1" s="1"/>
  <c r="S345" i="1" s="1"/>
  <c r="AH346" i="1"/>
  <c r="T346" i="1" s="1"/>
  <c r="S346" i="1" s="1"/>
  <c r="AH347" i="1"/>
  <c r="T347" i="1" s="1"/>
  <c r="S347" i="1" s="1"/>
  <c r="AH348" i="1"/>
  <c r="T348" i="1" s="1"/>
  <c r="S348" i="1" s="1"/>
  <c r="AH349" i="1"/>
  <c r="T349" i="1" s="1"/>
  <c r="S349" i="1" s="1"/>
  <c r="AH350" i="1"/>
  <c r="T350" i="1" s="1"/>
  <c r="AH351" i="1"/>
  <c r="T351" i="1" s="1"/>
  <c r="AH352" i="1"/>
  <c r="T352" i="1" s="1"/>
  <c r="S352" i="1" s="1"/>
  <c r="AH353" i="1"/>
  <c r="T353" i="1" s="1"/>
  <c r="S353" i="1" s="1"/>
  <c r="AH354" i="1"/>
  <c r="T354" i="1" s="1"/>
  <c r="S354" i="1" s="1"/>
  <c r="AH355" i="1"/>
  <c r="T355" i="1" s="1"/>
  <c r="S355" i="1" s="1"/>
  <c r="AH356" i="1"/>
  <c r="T356" i="1" s="1"/>
  <c r="S356" i="1" s="1"/>
  <c r="AH357" i="1"/>
  <c r="T357" i="1" s="1"/>
  <c r="S357" i="1" s="1"/>
  <c r="AH358" i="1"/>
  <c r="T358" i="1" s="1"/>
  <c r="S358" i="1" s="1"/>
  <c r="AH359" i="1"/>
  <c r="T359" i="1" s="1"/>
  <c r="S359" i="1" s="1"/>
  <c r="AH360" i="1"/>
  <c r="T360" i="1" s="1"/>
  <c r="S360" i="1" s="1"/>
  <c r="AH361" i="1"/>
  <c r="T361" i="1" s="1"/>
  <c r="S361" i="1" s="1"/>
  <c r="AH362" i="1"/>
  <c r="T362" i="1" s="1"/>
  <c r="S362" i="1" s="1"/>
  <c r="AH363" i="1"/>
  <c r="T363" i="1" s="1"/>
  <c r="S363" i="1" s="1"/>
  <c r="AH365" i="1"/>
  <c r="T365" i="1" s="1"/>
  <c r="S365" i="1" s="1"/>
  <c r="AH366" i="1"/>
  <c r="T366" i="1" s="1"/>
  <c r="S366" i="1" s="1"/>
  <c r="AH367" i="1"/>
  <c r="T367" i="1" s="1"/>
  <c r="S367" i="1" s="1"/>
  <c r="AH368" i="1"/>
  <c r="T368" i="1" s="1"/>
  <c r="S368" i="1" s="1"/>
  <c r="AH369" i="1"/>
  <c r="T369" i="1" s="1"/>
  <c r="S369" i="1" s="1"/>
  <c r="AH370" i="1"/>
  <c r="T370" i="1" s="1"/>
  <c r="S370" i="1" s="1"/>
  <c r="AH371" i="1"/>
  <c r="T371" i="1" s="1"/>
  <c r="S371" i="1" s="1"/>
  <c r="AH372" i="1"/>
  <c r="T372" i="1" s="1"/>
  <c r="S372" i="1" s="1"/>
  <c r="AH373" i="1"/>
  <c r="T373" i="1" s="1"/>
  <c r="S373" i="1" s="1"/>
  <c r="AH374" i="1"/>
  <c r="T374" i="1" s="1"/>
  <c r="S374" i="1" s="1"/>
  <c r="AH375" i="1"/>
  <c r="T375" i="1" s="1"/>
  <c r="S375" i="1" s="1"/>
  <c r="AH377" i="1"/>
  <c r="T377" i="1" s="1"/>
  <c r="S377" i="1" s="1"/>
  <c r="AH379" i="1"/>
  <c r="T379" i="1" s="1"/>
  <c r="S379" i="1" s="1"/>
  <c r="AH380" i="1"/>
  <c r="T380" i="1" s="1"/>
  <c r="S380" i="1" s="1"/>
  <c r="AH381" i="1"/>
  <c r="T381" i="1" s="1"/>
  <c r="S381" i="1" s="1"/>
  <c r="AH382" i="1"/>
  <c r="T382" i="1" s="1"/>
  <c r="S382" i="1" s="1"/>
  <c r="AH385" i="1"/>
  <c r="T385" i="1" s="1"/>
  <c r="S385" i="1" s="1"/>
  <c r="AH386" i="1"/>
  <c r="T386" i="1" s="1"/>
  <c r="S386" i="1" s="1"/>
  <c r="AH388" i="1"/>
  <c r="T388" i="1" s="1"/>
  <c r="S388" i="1" s="1"/>
  <c r="AH389" i="1"/>
  <c r="T389" i="1" s="1"/>
  <c r="S389" i="1" s="1"/>
  <c r="AH390" i="1"/>
  <c r="T390" i="1" s="1"/>
  <c r="S390" i="1" s="1"/>
  <c r="AH391" i="1"/>
  <c r="T391" i="1" s="1"/>
  <c r="S391" i="1" s="1"/>
  <c r="AH392" i="1"/>
  <c r="T392" i="1" s="1"/>
  <c r="S392" i="1" s="1"/>
  <c r="AH393" i="1"/>
  <c r="T393" i="1" s="1"/>
  <c r="S393" i="1" s="1"/>
  <c r="AH394" i="1"/>
  <c r="T394" i="1" s="1"/>
  <c r="S394" i="1" s="1"/>
  <c r="AH395" i="1"/>
  <c r="T395" i="1" s="1"/>
  <c r="S395" i="1" s="1"/>
  <c r="AH396" i="1"/>
  <c r="T396" i="1" s="1"/>
  <c r="S396" i="1" s="1"/>
  <c r="AH397" i="1"/>
  <c r="T397" i="1" s="1"/>
  <c r="S397" i="1" s="1"/>
  <c r="AH398" i="1"/>
  <c r="T398" i="1" s="1"/>
  <c r="S398" i="1" s="1"/>
  <c r="AH399" i="1"/>
  <c r="T399" i="1" s="1"/>
  <c r="S399" i="1" s="1"/>
  <c r="AH400" i="1"/>
  <c r="T400" i="1" s="1"/>
  <c r="S400" i="1" s="1"/>
  <c r="AH402" i="1"/>
  <c r="T402" i="1" s="1"/>
  <c r="S402" i="1" s="1"/>
  <c r="AH403" i="1"/>
  <c r="T403" i="1" s="1"/>
  <c r="S403" i="1" s="1"/>
  <c r="AH404" i="1"/>
  <c r="T404" i="1" s="1"/>
  <c r="S404" i="1" s="1"/>
  <c r="AH405" i="1"/>
  <c r="T405" i="1" s="1"/>
  <c r="S405" i="1" s="1"/>
  <c r="AH406" i="1"/>
  <c r="T406" i="1" s="1"/>
  <c r="S406" i="1" s="1"/>
  <c r="AH408" i="1"/>
  <c r="T408" i="1" s="1"/>
  <c r="S408" i="1" s="1"/>
  <c r="AH409" i="1"/>
  <c r="T409" i="1" s="1"/>
  <c r="S409" i="1" s="1"/>
  <c r="AH411" i="1"/>
  <c r="T411" i="1" s="1"/>
  <c r="S411" i="1" s="1"/>
  <c r="AH412" i="1"/>
  <c r="T412" i="1" s="1"/>
  <c r="S412" i="1" s="1"/>
  <c r="AH413" i="1"/>
  <c r="T413" i="1" s="1"/>
  <c r="S413" i="1" s="1"/>
  <c r="AH418" i="1"/>
  <c r="T418" i="1" s="1"/>
  <c r="S418" i="1" s="1"/>
  <c r="AH420" i="1"/>
  <c r="T420" i="1" s="1"/>
  <c r="S420" i="1" s="1"/>
  <c r="AH421" i="1"/>
  <c r="T421" i="1" s="1"/>
  <c r="S421" i="1" s="1"/>
  <c r="AH422" i="1"/>
  <c r="T422" i="1" s="1"/>
  <c r="S422" i="1" s="1"/>
  <c r="AH423" i="1"/>
  <c r="T423" i="1" s="1"/>
  <c r="S423" i="1" s="1"/>
  <c r="AH424" i="1"/>
  <c r="T424" i="1" s="1"/>
  <c r="S424" i="1" s="1"/>
  <c r="AH425" i="1"/>
  <c r="T425" i="1" s="1"/>
  <c r="S425" i="1" s="1"/>
  <c r="AH426" i="1"/>
  <c r="T426" i="1" s="1"/>
  <c r="S426" i="1" s="1"/>
  <c r="AH427" i="1"/>
  <c r="T427" i="1" s="1"/>
  <c r="S427" i="1" s="1"/>
  <c r="AH429" i="1"/>
  <c r="T429" i="1" s="1"/>
  <c r="S429" i="1" s="1"/>
  <c r="AH430" i="1"/>
  <c r="T430" i="1" s="1"/>
  <c r="S430" i="1" s="1"/>
  <c r="AH431" i="1"/>
  <c r="T431" i="1" s="1"/>
  <c r="S431" i="1" s="1"/>
  <c r="AH432" i="1"/>
  <c r="T432" i="1" s="1"/>
  <c r="S432" i="1" s="1"/>
  <c r="AH433" i="1"/>
  <c r="T433" i="1" s="1"/>
  <c r="S433" i="1" s="1"/>
  <c r="AH434" i="1"/>
  <c r="T434" i="1" s="1"/>
  <c r="S434" i="1" s="1"/>
  <c r="AH435" i="1"/>
  <c r="T435" i="1" s="1"/>
  <c r="S435" i="1" s="1"/>
  <c r="AH436" i="1"/>
  <c r="T436" i="1" s="1"/>
  <c r="S436" i="1" s="1"/>
  <c r="AH437" i="1"/>
  <c r="T437" i="1" s="1"/>
  <c r="S437" i="1" s="1"/>
  <c r="AH438" i="1"/>
  <c r="T438" i="1" s="1"/>
  <c r="S438" i="1" s="1"/>
  <c r="AH440" i="1"/>
  <c r="T440" i="1" s="1"/>
  <c r="S440" i="1" s="1"/>
  <c r="AH441" i="1"/>
  <c r="T441" i="1" s="1"/>
  <c r="S441" i="1" s="1"/>
  <c r="AH442" i="1"/>
  <c r="T442" i="1" s="1"/>
  <c r="S442" i="1" s="1"/>
  <c r="AH443" i="1"/>
  <c r="T443" i="1" s="1"/>
  <c r="S443" i="1" s="1"/>
  <c r="AH444" i="1"/>
  <c r="T444" i="1" s="1"/>
  <c r="S444" i="1" s="1"/>
  <c r="AH445" i="1"/>
  <c r="T445" i="1" s="1"/>
  <c r="S445" i="1" s="1"/>
  <c r="AH446" i="1"/>
  <c r="T446" i="1" s="1"/>
  <c r="S446" i="1" s="1"/>
  <c r="AH447" i="1"/>
  <c r="T447" i="1" s="1"/>
  <c r="S447" i="1" s="1"/>
  <c r="AH448" i="1"/>
  <c r="T448" i="1" s="1"/>
  <c r="S448" i="1" s="1"/>
  <c r="AH449" i="1"/>
  <c r="T449" i="1" s="1"/>
  <c r="S449" i="1" s="1"/>
  <c r="AH451" i="1"/>
  <c r="T451" i="1" s="1"/>
  <c r="S451" i="1" s="1"/>
  <c r="AH452" i="1"/>
  <c r="T452" i="1" s="1"/>
  <c r="S452" i="1" s="1"/>
  <c r="AH454" i="1"/>
  <c r="T454" i="1" s="1"/>
  <c r="S454" i="1" s="1"/>
  <c r="AH457" i="1"/>
  <c r="T457" i="1" s="1"/>
  <c r="S457" i="1" s="1"/>
  <c r="AH458" i="1"/>
  <c r="T458" i="1" s="1"/>
  <c r="S458" i="1" s="1"/>
  <c r="AH459" i="1"/>
  <c r="T459" i="1" s="1"/>
  <c r="S459" i="1" s="1"/>
  <c r="AH460" i="1"/>
  <c r="T460" i="1" s="1"/>
  <c r="S460" i="1" s="1"/>
  <c r="AH461" i="1"/>
  <c r="T461" i="1" s="1"/>
  <c r="S461" i="1" s="1"/>
  <c r="AH462" i="1"/>
  <c r="T462" i="1" s="1"/>
  <c r="S462" i="1" s="1"/>
  <c r="AH463" i="1"/>
  <c r="T463" i="1" s="1"/>
  <c r="S463" i="1" s="1"/>
  <c r="AH464" i="1"/>
  <c r="T464" i="1" s="1"/>
  <c r="S464" i="1" s="1"/>
  <c r="AH465" i="1"/>
  <c r="T465" i="1" s="1"/>
  <c r="S465" i="1" s="1"/>
  <c r="AH466" i="1"/>
  <c r="T466" i="1" s="1"/>
  <c r="S466" i="1" s="1"/>
  <c r="AH467" i="1"/>
  <c r="T467" i="1" s="1"/>
  <c r="S467" i="1" s="1"/>
  <c r="AH468" i="1"/>
  <c r="T468" i="1" s="1"/>
  <c r="S468" i="1" s="1"/>
  <c r="AH469" i="1"/>
  <c r="T469" i="1" s="1"/>
  <c r="S469" i="1" s="1"/>
  <c r="AH474" i="1"/>
  <c r="T474" i="1" s="1"/>
  <c r="S474" i="1" s="1"/>
  <c r="AH475" i="1"/>
  <c r="T475" i="1" s="1"/>
  <c r="S475" i="1" s="1"/>
  <c r="AH476" i="1"/>
  <c r="T476" i="1" s="1"/>
  <c r="S476" i="1" s="1"/>
  <c r="AH477" i="1"/>
  <c r="T477" i="1" s="1"/>
  <c r="S477" i="1" s="1"/>
  <c r="AH478" i="1"/>
  <c r="T478" i="1" s="1"/>
  <c r="S478" i="1" s="1"/>
  <c r="AH479" i="1"/>
  <c r="T479" i="1" s="1"/>
  <c r="S479" i="1" s="1"/>
  <c r="AH480" i="1"/>
  <c r="T480" i="1" s="1"/>
  <c r="S480" i="1" s="1"/>
  <c r="AH481" i="1"/>
  <c r="T481" i="1" s="1"/>
  <c r="S481" i="1" s="1"/>
  <c r="AH482" i="1"/>
  <c r="T482" i="1" s="1"/>
  <c r="S482" i="1" s="1"/>
  <c r="AH483" i="1"/>
  <c r="T483" i="1" s="1"/>
  <c r="S483" i="1" s="1"/>
  <c r="AH484" i="1"/>
  <c r="T484" i="1" s="1"/>
  <c r="S484" i="1" s="1"/>
  <c r="AH487" i="1"/>
  <c r="T487" i="1" s="1"/>
  <c r="S487" i="1" s="1"/>
  <c r="AH488" i="1"/>
  <c r="T488" i="1" s="1"/>
  <c r="S488" i="1" s="1"/>
  <c r="AH489" i="1"/>
  <c r="T489" i="1" s="1"/>
  <c r="S489" i="1" s="1"/>
  <c r="AH490" i="1"/>
  <c r="T490" i="1" s="1"/>
  <c r="S490" i="1" s="1"/>
  <c r="AH491" i="1"/>
  <c r="T491" i="1" s="1"/>
  <c r="S491" i="1" s="1"/>
  <c r="AH494" i="1"/>
  <c r="T494" i="1" s="1"/>
  <c r="S494" i="1" s="1"/>
  <c r="AH498" i="1"/>
  <c r="T498" i="1" s="1"/>
  <c r="S498" i="1" s="1"/>
  <c r="AH499" i="1"/>
  <c r="T499" i="1" s="1"/>
  <c r="S499" i="1" s="1"/>
  <c r="AH500" i="1"/>
  <c r="T500" i="1" s="1"/>
  <c r="AH501" i="1"/>
  <c r="T501" i="1" s="1"/>
  <c r="AH502" i="1"/>
  <c r="T502" i="1" s="1"/>
  <c r="S502" i="1" s="1"/>
  <c r="AH504" i="1"/>
  <c r="T504" i="1" s="1"/>
  <c r="S504" i="1" s="1"/>
  <c r="AH505" i="1"/>
  <c r="T505" i="1" s="1"/>
  <c r="S505" i="1" s="1"/>
  <c r="AH506" i="1"/>
  <c r="T506" i="1" s="1"/>
  <c r="S506" i="1" s="1"/>
  <c r="AH507" i="1"/>
  <c r="T507" i="1" s="1"/>
  <c r="S507" i="1" s="1"/>
  <c r="AH508" i="1"/>
  <c r="T508" i="1" s="1"/>
  <c r="S508" i="1" s="1"/>
  <c r="AH509" i="1"/>
  <c r="T509" i="1" s="1"/>
  <c r="S509" i="1" s="1"/>
  <c r="AH510" i="1"/>
  <c r="T510" i="1" s="1"/>
  <c r="S510" i="1" s="1"/>
  <c r="AH511" i="1"/>
  <c r="T511" i="1" s="1"/>
  <c r="S511" i="1" s="1"/>
  <c r="AH512" i="1"/>
  <c r="T512" i="1" s="1"/>
  <c r="S512" i="1" s="1"/>
  <c r="AH513" i="1"/>
  <c r="T513" i="1" s="1"/>
  <c r="S513" i="1" s="1"/>
  <c r="AH514" i="1"/>
  <c r="T514" i="1" s="1"/>
  <c r="S514" i="1" s="1"/>
  <c r="AH515" i="1"/>
  <c r="T515" i="1" s="1"/>
  <c r="S515" i="1" s="1"/>
  <c r="AH516" i="1"/>
  <c r="T516" i="1" s="1"/>
  <c r="S516" i="1" s="1"/>
  <c r="AH517" i="1"/>
  <c r="T517" i="1" s="1"/>
  <c r="S517" i="1" s="1"/>
  <c r="AH518" i="1"/>
  <c r="T518" i="1" s="1"/>
  <c r="S518" i="1" s="1"/>
  <c r="AH519" i="1"/>
  <c r="T519" i="1" s="1"/>
  <c r="S519" i="1" s="1"/>
  <c r="AH520" i="1"/>
  <c r="T520" i="1" s="1"/>
  <c r="S520" i="1" s="1"/>
  <c r="AH521" i="1"/>
  <c r="T521" i="1" s="1"/>
  <c r="S521" i="1" s="1"/>
  <c r="AH522" i="1"/>
  <c r="T522" i="1" s="1"/>
  <c r="S522" i="1" s="1"/>
  <c r="AH524" i="1"/>
  <c r="T524" i="1" s="1"/>
  <c r="S524" i="1" s="1"/>
  <c r="AH525" i="1"/>
  <c r="T525" i="1" s="1"/>
  <c r="S525" i="1" s="1"/>
  <c r="AH526" i="1"/>
  <c r="T526" i="1" s="1"/>
  <c r="S526" i="1" s="1"/>
  <c r="AH527" i="1"/>
  <c r="T527" i="1" s="1"/>
  <c r="S527" i="1" s="1"/>
  <c r="AH528" i="1"/>
  <c r="T528" i="1" s="1"/>
  <c r="S528" i="1" s="1"/>
  <c r="AH529" i="1"/>
  <c r="T529" i="1" s="1"/>
  <c r="S529" i="1" s="1"/>
  <c r="AH530" i="1"/>
  <c r="T530" i="1" s="1"/>
  <c r="S530" i="1" s="1"/>
  <c r="AH531" i="1"/>
  <c r="T531" i="1" s="1"/>
  <c r="S531" i="1" s="1"/>
  <c r="AH532" i="1"/>
  <c r="T532" i="1" s="1"/>
  <c r="S532" i="1" s="1"/>
  <c r="AH533" i="1"/>
  <c r="T533" i="1" s="1"/>
  <c r="S533" i="1" s="1"/>
  <c r="AH535" i="1"/>
  <c r="T535" i="1" s="1"/>
  <c r="S535" i="1" s="1"/>
  <c r="AH536" i="1"/>
  <c r="AH538" i="1"/>
  <c r="T538" i="1" s="1"/>
  <c r="S538" i="1" s="1"/>
  <c r="AH539" i="1"/>
  <c r="T539" i="1" s="1"/>
  <c r="S539" i="1" s="1"/>
  <c r="AH540" i="1"/>
  <c r="T540" i="1" s="1"/>
  <c r="S540" i="1" s="1"/>
  <c r="AH541" i="1"/>
  <c r="T541" i="1" s="1"/>
  <c r="S541" i="1" s="1"/>
  <c r="AH542" i="1"/>
  <c r="T542" i="1" s="1"/>
  <c r="S542" i="1" s="1"/>
  <c r="AH543" i="1"/>
  <c r="T543" i="1" s="1"/>
  <c r="S543" i="1" s="1"/>
  <c r="AH544" i="1"/>
  <c r="T544" i="1" s="1"/>
  <c r="S544" i="1" s="1"/>
  <c r="AH545" i="1"/>
  <c r="T545" i="1" s="1"/>
  <c r="S545" i="1" s="1"/>
  <c r="AH546" i="1"/>
  <c r="T546" i="1" s="1"/>
  <c r="S546" i="1" s="1"/>
  <c r="AH547" i="1"/>
  <c r="T547" i="1" s="1"/>
  <c r="S547" i="1" s="1"/>
  <c r="AH548" i="1"/>
  <c r="T548" i="1" s="1"/>
  <c r="S548" i="1" s="1"/>
  <c r="AH549" i="1"/>
  <c r="T549" i="1" s="1"/>
  <c r="S549" i="1" s="1"/>
  <c r="AH550" i="1"/>
  <c r="T550" i="1" s="1"/>
  <c r="S550" i="1" s="1"/>
  <c r="AH551" i="1"/>
  <c r="T551" i="1" s="1"/>
  <c r="S551" i="1" s="1"/>
  <c r="AH552" i="1"/>
  <c r="T552" i="1" s="1"/>
  <c r="S552" i="1" s="1"/>
  <c r="AH553" i="1"/>
  <c r="T553" i="1" s="1"/>
  <c r="S553" i="1" s="1"/>
  <c r="AH554" i="1"/>
  <c r="T554" i="1" s="1"/>
  <c r="S554" i="1" s="1"/>
  <c r="AH556" i="1"/>
  <c r="T556" i="1" s="1"/>
  <c r="S556" i="1" s="1"/>
  <c r="AH557" i="1"/>
  <c r="T557" i="1" s="1"/>
  <c r="S557" i="1" s="1"/>
  <c r="AH558" i="1"/>
  <c r="T558" i="1" s="1"/>
  <c r="S558" i="1" s="1"/>
  <c r="AH559" i="1"/>
  <c r="T559" i="1" s="1"/>
  <c r="S559" i="1" s="1"/>
  <c r="AH560" i="1"/>
  <c r="T560" i="1" s="1"/>
  <c r="S560" i="1" s="1"/>
  <c r="AH561" i="1"/>
  <c r="T561" i="1" s="1"/>
  <c r="S561" i="1" s="1"/>
  <c r="AH562" i="1"/>
  <c r="T562" i="1" s="1"/>
  <c r="S562" i="1" s="1"/>
  <c r="AH564" i="1"/>
  <c r="T564" i="1" s="1"/>
  <c r="S564" i="1" s="1"/>
  <c r="AH565" i="1"/>
  <c r="T565" i="1" s="1"/>
  <c r="S565" i="1" s="1"/>
  <c r="AH567" i="1"/>
  <c r="T567" i="1" s="1"/>
  <c r="S567" i="1" s="1"/>
  <c r="AH568" i="1"/>
  <c r="T568" i="1" s="1"/>
  <c r="S568" i="1" s="1"/>
  <c r="AH569" i="1"/>
  <c r="T569" i="1" s="1"/>
  <c r="S569" i="1" s="1"/>
  <c r="AH570" i="1"/>
  <c r="T570" i="1" s="1"/>
  <c r="S570" i="1" s="1"/>
  <c r="AH572" i="1"/>
  <c r="T572" i="1" s="1"/>
  <c r="S572" i="1" s="1"/>
  <c r="AH574" i="1"/>
  <c r="T574" i="1" s="1"/>
  <c r="S574" i="1" s="1"/>
  <c r="AH575" i="1"/>
  <c r="T575" i="1" s="1"/>
  <c r="S575" i="1" s="1"/>
  <c r="AH576" i="1"/>
  <c r="T576" i="1" s="1"/>
  <c r="S576" i="1" s="1"/>
  <c r="AH577" i="1"/>
  <c r="T577" i="1" s="1"/>
  <c r="S577" i="1" s="1"/>
  <c r="AH578" i="1"/>
  <c r="T578" i="1" s="1"/>
  <c r="S578" i="1" s="1"/>
  <c r="AH579" i="1"/>
  <c r="T579" i="1" s="1"/>
  <c r="S579" i="1" s="1"/>
  <c r="AH580" i="1"/>
  <c r="T580" i="1" s="1"/>
  <c r="S580" i="1" s="1"/>
  <c r="AH581" i="1"/>
  <c r="T581" i="1" s="1"/>
  <c r="S581" i="1" s="1"/>
  <c r="AH582" i="1"/>
  <c r="T582" i="1" s="1"/>
  <c r="S582" i="1" s="1"/>
  <c r="AH583" i="1"/>
  <c r="T583" i="1" s="1"/>
  <c r="S583" i="1" s="1"/>
  <c r="AH584" i="1"/>
  <c r="T584" i="1" s="1"/>
  <c r="S584" i="1" s="1"/>
  <c r="AH585" i="1"/>
  <c r="T585" i="1" s="1"/>
  <c r="S585" i="1" s="1"/>
  <c r="AH586" i="1"/>
  <c r="T586" i="1" s="1"/>
  <c r="S586" i="1" s="1"/>
  <c r="AH587" i="1"/>
  <c r="T587" i="1" s="1"/>
  <c r="S587" i="1" s="1"/>
  <c r="AH588" i="1"/>
  <c r="T588" i="1" s="1"/>
  <c r="S588" i="1" s="1"/>
  <c r="AH589" i="1"/>
  <c r="T589" i="1" s="1"/>
  <c r="S589" i="1" s="1"/>
  <c r="AH590" i="1"/>
  <c r="T590" i="1" s="1"/>
  <c r="S590" i="1" s="1"/>
  <c r="AH591" i="1"/>
  <c r="T591" i="1" s="1"/>
  <c r="S591" i="1" s="1"/>
  <c r="AH592" i="1"/>
  <c r="T592" i="1" s="1"/>
  <c r="S592" i="1" s="1"/>
  <c r="AH593" i="1"/>
  <c r="T593" i="1" s="1"/>
  <c r="S593" i="1" s="1"/>
  <c r="AH595" i="1"/>
  <c r="T595" i="1" s="1"/>
  <c r="S595" i="1" s="1"/>
  <c r="AH596" i="1"/>
  <c r="T596" i="1" s="1"/>
  <c r="S596" i="1" s="1"/>
  <c r="AH597" i="1"/>
  <c r="T597" i="1" s="1"/>
  <c r="S597" i="1" s="1"/>
  <c r="AH598" i="1"/>
  <c r="T598" i="1" s="1"/>
  <c r="S598" i="1" s="1"/>
  <c r="AH599" i="1"/>
  <c r="T599" i="1" s="1"/>
  <c r="S599" i="1" s="1"/>
  <c r="AH600" i="1"/>
  <c r="T600" i="1" s="1"/>
  <c r="S600" i="1" s="1"/>
  <c r="AH602" i="1"/>
  <c r="T602" i="1" s="1"/>
  <c r="S602" i="1" s="1"/>
  <c r="AH603" i="1"/>
  <c r="T603" i="1" s="1"/>
  <c r="S603" i="1" s="1"/>
  <c r="AH604" i="1"/>
  <c r="T604" i="1" s="1"/>
  <c r="S604" i="1" s="1"/>
  <c r="AH605" i="1"/>
  <c r="T605" i="1" s="1"/>
  <c r="S605" i="1" s="1"/>
  <c r="AH606" i="1"/>
  <c r="T606" i="1" s="1"/>
  <c r="S606" i="1" s="1"/>
  <c r="AH607" i="1"/>
  <c r="T607" i="1" s="1"/>
  <c r="S607" i="1" s="1"/>
  <c r="AH608" i="1"/>
  <c r="T608" i="1" s="1"/>
  <c r="S608" i="1" s="1"/>
  <c r="AH609" i="1"/>
  <c r="T609" i="1" s="1"/>
  <c r="S609" i="1" s="1"/>
  <c r="AH610" i="1"/>
  <c r="T610" i="1" s="1"/>
  <c r="S610" i="1" s="1"/>
  <c r="AH611" i="1"/>
  <c r="T611" i="1" s="1"/>
  <c r="S611" i="1" s="1"/>
  <c r="AH612" i="1"/>
  <c r="T612" i="1" s="1"/>
  <c r="S612" i="1" s="1"/>
  <c r="AH613" i="1"/>
  <c r="T613" i="1" s="1"/>
  <c r="S613" i="1" s="1"/>
  <c r="AH614" i="1"/>
  <c r="T614" i="1" s="1"/>
  <c r="S614" i="1" s="1"/>
  <c r="AH615" i="1"/>
  <c r="T615" i="1" s="1"/>
  <c r="S615" i="1" s="1"/>
  <c r="AH645" i="1"/>
  <c r="T645" i="1" s="1"/>
  <c r="S645" i="1" s="1"/>
  <c r="AH649" i="1"/>
  <c r="T649" i="1" s="1"/>
  <c r="S649" i="1" s="1"/>
  <c r="AH647" i="1"/>
  <c r="T647" i="1" s="1"/>
  <c r="S647" i="1" s="1"/>
  <c r="AH648" i="1"/>
  <c r="T648" i="1" s="1"/>
  <c r="S648" i="1" s="1"/>
  <c r="AH646" i="1"/>
  <c r="T646" i="1" s="1"/>
  <c r="S646" i="1" s="1"/>
  <c r="AH650" i="1"/>
  <c r="T650" i="1" s="1"/>
  <c r="S650" i="1" s="1"/>
  <c r="AH651" i="1"/>
  <c r="T651" i="1" s="1"/>
  <c r="S651" i="1" s="1"/>
  <c r="AH652" i="1"/>
  <c r="T652" i="1" s="1"/>
  <c r="S652" i="1" s="1"/>
  <c r="AH653" i="1"/>
  <c r="T653" i="1" s="1"/>
  <c r="S653" i="1" s="1"/>
  <c r="AH654" i="1"/>
  <c r="T654" i="1" s="1"/>
  <c r="S654" i="1" s="1"/>
  <c r="AH655" i="1"/>
  <c r="T655" i="1" s="1"/>
  <c r="S655" i="1" s="1"/>
  <c r="AH661" i="1"/>
  <c r="T661" i="1" s="1"/>
  <c r="S661" i="1" s="1"/>
  <c r="AH662" i="1"/>
  <c r="T662" i="1" s="1"/>
  <c r="S662" i="1" s="1"/>
  <c r="AH663" i="1"/>
  <c r="T663" i="1" s="1"/>
  <c r="S663" i="1" s="1"/>
  <c r="AH664" i="1"/>
  <c r="T664" i="1" s="1"/>
  <c r="S664" i="1" s="1"/>
  <c r="AH665" i="1"/>
  <c r="T665" i="1" s="1"/>
  <c r="S665" i="1" s="1"/>
  <c r="AH666" i="1"/>
  <c r="T666" i="1" s="1"/>
  <c r="S666" i="1" s="1"/>
  <c r="AH668" i="1"/>
  <c r="AH669" i="1"/>
  <c r="T669" i="1" s="1"/>
  <c r="S669" i="1" s="1"/>
  <c r="AH670" i="1"/>
  <c r="T670" i="1" s="1"/>
  <c r="S670" i="1" s="1"/>
  <c r="AH671" i="1"/>
  <c r="T671" i="1" s="1"/>
  <c r="S671" i="1" s="1"/>
  <c r="AH673" i="1"/>
  <c r="T673" i="1" s="1"/>
  <c r="S673" i="1" s="1"/>
  <c r="AH674" i="1"/>
  <c r="T674" i="1" s="1"/>
  <c r="S674" i="1" s="1"/>
  <c r="AH675" i="1"/>
  <c r="T675" i="1" s="1"/>
  <c r="S675" i="1" s="1"/>
  <c r="AH676" i="1"/>
  <c r="T676" i="1" s="1"/>
  <c r="S676" i="1" s="1"/>
  <c r="AH677" i="1"/>
  <c r="T677" i="1" s="1"/>
  <c r="S677" i="1" s="1"/>
  <c r="AH678" i="1"/>
  <c r="T678" i="1" s="1"/>
  <c r="S678" i="1" s="1"/>
  <c r="AH679" i="1"/>
  <c r="T679" i="1" s="1"/>
  <c r="S679" i="1" s="1"/>
  <c r="AH680" i="1"/>
  <c r="T680" i="1" s="1"/>
  <c r="S680" i="1" s="1"/>
  <c r="AH681" i="1"/>
  <c r="T681" i="1" s="1"/>
  <c r="S681" i="1" s="1"/>
  <c r="AH682" i="1"/>
  <c r="T682" i="1" s="1"/>
  <c r="S682" i="1" s="1"/>
  <c r="AH683" i="1"/>
  <c r="T683" i="1" s="1"/>
  <c r="S683" i="1" s="1"/>
  <c r="AH684" i="1"/>
  <c r="T684" i="1" s="1"/>
  <c r="S684" i="1" s="1"/>
  <c r="AH685" i="1"/>
  <c r="T685" i="1" s="1"/>
  <c r="S685" i="1" s="1"/>
  <c r="AH686" i="1"/>
  <c r="T686" i="1" s="1"/>
  <c r="S686" i="1" s="1"/>
  <c r="AH687" i="1"/>
  <c r="T687" i="1" s="1"/>
  <c r="S687" i="1" s="1"/>
  <c r="AH688" i="1"/>
  <c r="T688" i="1" s="1"/>
  <c r="S688" i="1" s="1"/>
  <c r="AH689" i="1"/>
  <c r="T689" i="1" s="1"/>
  <c r="S689" i="1" s="1"/>
  <c r="AH690" i="1"/>
  <c r="T690" i="1" s="1"/>
  <c r="S690" i="1" s="1"/>
  <c r="AH691" i="1"/>
  <c r="T691" i="1" s="1"/>
  <c r="S691" i="1" s="1"/>
  <c r="AH692" i="1"/>
  <c r="T692" i="1" s="1"/>
  <c r="S692" i="1" s="1"/>
  <c r="AH694" i="1"/>
  <c r="T694" i="1" s="1"/>
  <c r="S694" i="1" s="1"/>
  <c r="AH695" i="1"/>
  <c r="T695" i="1" s="1"/>
  <c r="S695" i="1" s="1"/>
  <c r="AH696" i="1"/>
  <c r="T696" i="1" s="1"/>
  <c r="S696" i="1" s="1"/>
  <c r="AH697" i="1"/>
  <c r="T697" i="1" s="1"/>
  <c r="S697" i="1" s="1"/>
  <c r="AH698" i="1"/>
  <c r="T698" i="1" s="1"/>
  <c r="S698" i="1" s="1"/>
  <c r="AH699" i="1"/>
  <c r="T699" i="1" s="1"/>
  <c r="S699" i="1" s="1"/>
  <c r="AH700" i="1"/>
  <c r="T700" i="1" s="1"/>
  <c r="S700" i="1" s="1"/>
  <c r="AH701" i="1"/>
  <c r="T701" i="1" s="1"/>
  <c r="S701" i="1" s="1"/>
  <c r="AH702" i="1"/>
  <c r="T702" i="1" s="1"/>
  <c r="S702" i="1" s="1"/>
  <c r="AH703" i="1"/>
  <c r="T703" i="1" s="1"/>
  <c r="S703" i="1" s="1"/>
  <c r="AH704" i="1"/>
  <c r="T704" i="1" s="1"/>
  <c r="S704" i="1" s="1"/>
  <c r="AH705" i="1"/>
  <c r="T705" i="1" s="1"/>
  <c r="S705" i="1" s="1"/>
  <c r="AH706" i="1"/>
  <c r="T706" i="1" s="1"/>
  <c r="S706" i="1" s="1"/>
  <c r="AH707" i="1"/>
  <c r="T707" i="1" s="1"/>
  <c r="S707" i="1" s="1"/>
  <c r="AH708" i="1"/>
  <c r="T708" i="1" s="1"/>
  <c r="S708" i="1" s="1"/>
  <c r="AH709" i="1"/>
  <c r="T709" i="1" s="1"/>
  <c r="S709" i="1" s="1"/>
  <c r="AH710" i="1"/>
  <c r="T710" i="1" s="1"/>
  <c r="S710" i="1" s="1"/>
  <c r="AH711" i="1"/>
  <c r="T711" i="1" s="1"/>
  <c r="S711" i="1" s="1"/>
  <c r="AH712" i="1"/>
  <c r="T712" i="1" s="1"/>
  <c r="S712" i="1" s="1"/>
  <c r="AH713" i="1"/>
  <c r="T713" i="1" s="1"/>
  <c r="S713" i="1" s="1"/>
  <c r="AH714" i="1"/>
  <c r="T714" i="1" s="1"/>
  <c r="S714" i="1" s="1"/>
  <c r="AH726" i="1"/>
  <c r="T726" i="1" s="1"/>
  <c r="S726" i="1" s="1"/>
  <c r="AH727" i="1"/>
  <c r="T727" i="1" s="1"/>
  <c r="S727" i="1" s="1"/>
  <c r="AH728" i="1"/>
  <c r="T728" i="1" s="1"/>
  <c r="S728" i="1" s="1"/>
  <c r="AH729" i="1"/>
  <c r="T729" i="1" s="1"/>
  <c r="S729" i="1" s="1"/>
  <c r="AH731" i="1"/>
  <c r="T731" i="1" s="1"/>
  <c r="S731" i="1" s="1"/>
  <c r="AH732" i="1"/>
  <c r="T732" i="1" s="1"/>
  <c r="S732" i="1" s="1"/>
  <c r="T733" i="1"/>
  <c r="S733" i="1" s="1"/>
  <c r="AH734" i="1"/>
  <c r="T734" i="1" s="1"/>
  <c r="S734" i="1" s="1"/>
  <c r="AH735" i="1"/>
  <c r="T735" i="1" s="1"/>
  <c r="S735" i="1" s="1"/>
  <c r="AH736" i="1"/>
  <c r="T736" i="1" s="1"/>
  <c r="S736" i="1" s="1"/>
  <c r="AH737" i="1"/>
  <c r="T737" i="1" s="1"/>
  <c r="S737" i="1" s="1"/>
  <c r="AH738" i="1"/>
  <c r="T738" i="1" s="1"/>
  <c r="S738" i="1" s="1"/>
  <c r="AH739" i="1"/>
  <c r="T739" i="1" s="1"/>
  <c r="S739" i="1" s="1"/>
  <c r="AH741" i="1"/>
  <c r="T741" i="1" s="1"/>
  <c r="S741" i="1" s="1"/>
  <c r="AH743" i="1"/>
  <c r="T743" i="1" s="1"/>
  <c r="S743" i="1" s="1"/>
  <c r="AH744" i="1"/>
  <c r="T744" i="1" s="1"/>
  <c r="S744" i="1" s="1"/>
  <c r="AH745" i="1"/>
  <c r="T745" i="1" s="1"/>
  <c r="S745" i="1" s="1"/>
  <c r="AH746" i="1"/>
  <c r="T746" i="1" s="1"/>
  <c r="S746" i="1" s="1"/>
  <c r="AH750" i="1"/>
  <c r="T750" i="1" s="1"/>
  <c r="S750" i="1" s="1"/>
  <c r="AH751" i="1"/>
  <c r="T751" i="1" s="1"/>
  <c r="S751" i="1" s="1"/>
  <c r="AH752" i="1"/>
  <c r="T752" i="1" s="1"/>
  <c r="S752" i="1" s="1"/>
  <c r="AH753" i="1"/>
  <c r="T753" i="1" s="1"/>
  <c r="S753" i="1" s="1"/>
  <c r="AH754" i="1"/>
  <c r="T754" i="1" s="1"/>
  <c r="S754" i="1" s="1"/>
  <c r="AH755" i="1"/>
  <c r="T755" i="1" s="1"/>
  <c r="S755" i="1" s="1"/>
  <c r="AH756" i="1"/>
  <c r="T756" i="1" s="1"/>
  <c r="S756" i="1" s="1"/>
  <c r="AH757" i="1"/>
  <c r="T757" i="1" s="1"/>
  <c r="S757" i="1" s="1"/>
  <c r="AH758" i="1"/>
  <c r="T758" i="1" s="1"/>
  <c r="S758" i="1" s="1"/>
  <c r="AH759" i="1"/>
  <c r="T759" i="1" s="1"/>
  <c r="S759" i="1" s="1"/>
  <c r="AH760" i="1"/>
  <c r="T760" i="1" s="1"/>
  <c r="S760" i="1" s="1"/>
  <c r="AH761" i="1"/>
  <c r="T761" i="1" s="1"/>
  <c r="S761" i="1" s="1"/>
  <c r="AH762" i="1"/>
  <c r="T762" i="1" s="1"/>
  <c r="S762" i="1" s="1"/>
  <c r="AH763" i="1"/>
  <c r="T763" i="1" s="1"/>
  <c r="S763" i="1" s="1"/>
  <c r="AH764" i="1"/>
  <c r="T764" i="1" s="1"/>
  <c r="S764" i="1" s="1"/>
  <c r="AH765" i="1"/>
  <c r="T765" i="1" s="1"/>
  <c r="S765" i="1" s="1"/>
  <c r="AH766" i="1"/>
  <c r="T766" i="1" s="1"/>
  <c r="S766" i="1" s="1"/>
  <c r="AH767" i="1"/>
  <c r="T767" i="1" s="1"/>
  <c r="S767" i="1" s="1"/>
  <c r="AH769" i="1"/>
  <c r="T769" i="1" s="1"/>
  <c r="S769" i="1" s="1"/>
  <c r="AH770" i="1"/>
  <c r="T770" i="1" s="1"/>
  <c r="S770" i="1" s="1"/>
  <c r="AH771" i="1"/>
  <c r="T771" i="1" s="1"/>
  <c r="S771" i="1" s="1"/>
  <c r="AH772" i="1"/>
  <c r="T772" i="1" s="1"/>
  <c r="S772" i="1" s="1"/>
  <c r="AH773" i="1"/>
  <c r="T773" i="1" s="1"/>
  <c r="S773" i="1" s="1"/>
  <c r="AH774" i="1"/>
  <c r="T774" i="1" s="1"/>
  <c r="S774" i="1" s="1"/>
  <c r="AH775" i="1"/>
  <c r="T775" i="1" s="1"/>
  <c r="S775" i="1" s="1"/>
  <c r="AH776" i="1"/>
  <c r="T776" i="1" s="1"/>
  <c r="S776" i="1" s="1"/>
  <c r="AH777" i="1"/>
  <c r="T777" i="1" s="1"/>
  <c r="S777" i="1" s="1"/>
  <c r="AH778" i="1"/>
  <c r="T778" i="1" s="1"/>
  <c r="S778" i="1" s="1"/>
  <c r="AH779" i="1"/>
  <c r="T779" i="1" s="1"/>
  <c r="S779" i="1" s="1"/>
  <c r="AH780" i="1"/>
  <c r="T780" i="1" s="1"/>
  <c r="S780" i="1" s="1"/>
  <c r="AH781" i="1"/>
  <c r="T781" i="1" s="1"/>
  <c r="S781" i="1" s="1"/>
  <c r="AH782" i="1"/>
  <c r="T782" i="1" s="1"/>
  <c r="S782" i="1" s="1"/>
  <c r="AH783" i="1"/>
  <c r="T783" i="1" s="1"/>
  <c r="S783" i="1" s="1"/>
  <c r="AH787" i="1"/>
  <c r="T787" i="1" s="1"/>
  <c r="S787" i="1" s="1"/>
  <c r="AH788" i="1"/>
  <c r="T788" i="1" s="1"/>
  <c r="S788" i="1" s="1"/>
  <c r="AH789" i="1"/>
  <c r="T789" i="1" s="1"/>
  <c r="S789" i="1" s="1"/>
  <c r="AH790" i="1"/>
  <c r="T790" i="1" s="1"/>
  <c r="S790" i="1" s="1"/>
  <c r="AH791" i="1"/>
  <c r="T791" i="1" s="1"/>
  <c r="S791" i="1" s="1"/>
  <c r="AH793" i="1"/>
  <c r="T793" i="1" s="1"/>
  <c r="S793" i="1" s="1"/>
  <c r="AH794" i="1"/>
  <c r="T794" i="1" s="1"/>
  <c r="S794" i="1" s="1"/>
  <c r="AH795" i="1"/>
  <c r="T795" i="1" s="1"/>
  <c r="S795" i="1" s="1"/>
  <c r="AH796" i="1"/>
  <c r="T796" i="1" s="1"/>
  <c r="S796" i="1" s="1"/>
  <c r="AH797" i="1"/>
  <c r="T797" i="1" s="1"/>
  <c r="S797" i="1" s="1"/>
  <c r="AH798" i="1"/>
  <c r="T798" i="1" s="1"/>
  <c r="S798" i="1" s="1"/>
  <c r="AH799" i="1"/>
  <c r="T799" i="1" s="1"/>
  <c r="S799" i="1" s="1"/>
  <c r="AH800" i="1"/>
  <c r="T800" i="1" s="1"/>
  <c r="S800" i="1" s="1"/>
  <c r="AH801" i="1"/>
  <c r="T801" i="1" s="1"/>
  <c r="S801" i="1" s="1"/>
  <c r="AH802" i="1"/>
  <c r="T802" i="1" s="1"/>
  <c r="S802" i="1" s="1"/>
  <c r="AH803" i="1"/>
  <c r="T803" i="1" s="1"/>
  <c r="S803" i="1" s="1"/>
  <c r="AH804" i="1"/>
  <c r="T804" i="1" s="1"/>
  <c r="S804" i="1" s="1"/>
  <c r="AH805" i="1"/>
  <c r="T805" i="1" s="1"/>
  <c r="S805" i="1" s="1"/>
  <c r="AH806" i="1"/>
  <c r="T806" i="1" s="1"/>
  <c r="S806" i="1" s="1"/>
  <c r="AH807" i="1"/>
  <c r="T807" i="1" s="1"/>
  <c r="S807" i="1" s="1"/>
  <c r="AH808" i="1"/>
  <c r="T808" i="1" s="1"/>
  <c r="S808" i="1" s="1"/>
  <c r="AH809" i="1"/>
  <c r="T809" i="1" s="1"/>
  <c r="S809" i="1" s="1"/>
  <c r="AH810" i="1"/>
  <c r="T810" i="1" s="1"/>
  <c r="S810" i="1" s="1"/>
  <c r="AH811" i="1"/>
  <c r="T811" i="1" s="1"/>
  <c r="S811" i="1" s="1"/>
  <c r="AH812" i="1"/>
  <c r="T812" i="1" s="1"/>
  <c r="S812" i="1" s="1"/>
  <c r="AH813" i="1"/>
  <c r="T813" i="1" s="1"/>
  <c r="S813" i="1" s="1"/>
  <c r="AH814" i="1"/>
  <c r="T814" i="1" s="1"/>
  <c r="S814" i="1" s="1"/>
  <c r="AH815" i="1"/>
  <c r="T815" i="1" s="1"/>
  <c r="S815" i="1" s="1"/>
  <c r="AH816" i="1"/>
  <c r="T816" i="1" s="1"/>
  <c r="S816" i="1" s="1"/>
  <c r="AH817" i="1"/>
  <c r="T817" i="1" s="1"/>
  <c r="S817" i="1" s="1"/>
  <c r="AH818" i="1"/>
  <c r="T818" i="1" s="1"/>
  <c r="S818" i="1" s="1"/>
  <c r="AH819" i="1"/>
  <c r="T819" i="1" s="1"/>
  <c r="S819" i="1" s="1"/>
  <c r="AH820" i="1"/>
  <c r="T820" i="1" s="1"/>
  <c r="S820" i="1" s="1"/>
  <c r="AH821" i="1"/>
  <c r="T821" i="1" s="1"/>
  <c r="S821" i="1" s="1"/>
  <c r="AH822" i="1"/>
  <c r="T822" i="1" s="1"/>
  <c r="S822" i="1" s="1"/>
  <c r="AH823" i="1"/>
  <c r="T823" i="1" s="1"/>
  <c r="S823" i="1" s="1"/>
  <c r="AH825" i="1"/>
  <c r="T825" i="1" s="1"/>
  <c r="S825" i="1" s="1"/>
  <c r="AH826" i="1"/>
  <c r="T826" i="1" s="1"/>
  <c r="S826" i="1" s="1"/>
  <c r="AH827" i="1"/>
  <c r="T827" i="1" s="1"/>
  <c r="S827" i="1" s="1"/>
  <c r="AH828" i="1"/>
  <c r="T828" i="1" s="1"/>
  <c r="S828" i="1" s="1"/>
  <c r="AH829" i="1"/>
  <c r="T829" i="1" s="1"/>
  <c r="S829" i="1" s="1"/>
  <c r="AH831" i="1"/>
  <c r="T831" i="1" s="1"/>
  <c r="S831" i="1" s="1"/>
  <c r="AH832" i="1"/>
  <c r="T832" i="1" s="1"/>
  <c r="S832" i="1" s="1"/>
  <c r="AH833" i="1"/>
  <c r="T833" i="1" s="1"/>
  <c r="S833" i="1" s="1"/>
  <c r="AH834" i="1"/>
  <c r="T834" i="1" s="1"/>
  <c r="S834" i="1" s="1"/>
  <c r="AH836" i="1"/>
  <c r="T836" i="1" s="1"/>
  <c r="S836" i="1" s="1"/>
  <c r="AH837" i="1"/>
  <c r="T837" i="1" s="1"/>
  <c r="S837" i="1" s="1"/>
  <c r="AH838" i="1"/>
  <c r="T838" i="1" s="1"/>
  <c r="S838" i="1" s="1"/>
  <c r="AH839" i="1"/>
  <c r="T839" i="1" s="1"/>
  <c r="S839" i="1" s="1"/>
  <c r="AH840" i="1"/>
  <c r="T840" i="1" s="1"/>
  <c r="S840" i="1" s="1"/>
  <c r="AH842" i="1"/>
  <c r="T842" i="1" s="1"/>
  <c r="S842" i="1" s="1"/>
  <c r="AH843" i="1"/>
  <c r="T843" i="1" s="1"/>
  <c r="S843" i="1" s="1"/>
  <c r="AH844" i="1"/>
  <c r="T844" i="1" s="1"/>
  <c r="S844" i="1" s="1"/>
  <c r="AH845" i="1"/>
  <c r="T845" i="1" s="1"/>
  <c r="S845" i="1" s="1"/>
  <c r="AH846" i="1"/>
  <c r="T846" i="1" s="1"/>
  <c r="S846" i="1" s="1"/>
  <c r="AH847" i="1"/>
  <c r="T847" i="1" s="1"/>
  <c r="S847" i="1" s="1"/>
  <c r="AH848" i="1"/>
  <c r="T848" i="1" s="1"/>
  <c r="S848" i="1" s="1"/>
  <c r="AH849" i="1"/>
  <c r="T849" i="1" s="1"/>
  <c r="S849" i="1" s="1"/>
  <c r="AH850" i="1"/>
  <c r="T850" i="1" s="1"/>
  <c r="S850" i="1" s="1"/>
  <c r="AH851" i="1"/>
  <c r="T851" i="1" s="1"/>
  <c r="S851" i="1" s="1"/>
  <c r="AH852" i="1"/>
  <c r="T852" i="1" s="1"/>
  <c r="S852" i="1" s="1"/>
  <c r="AH853" i="1"/>
  <c r="T853" i="1" s="1"/>
  <c r="S853" i="1" s="1"/>
  <c r="AH854" i="1"/>
  <c r="T854" i="1" s="1"/>
  <c r="S854" i="1" s="1"/>
  <c r="AH855" i="1"/>
  <c r="T855" i="1" s="1"/>
  <c r="S855" i="1" s="1"/>
  <c r="AH856" i="1"/>
  <c r="T856" i="1" s="1"/>
  <c r="S856" i="1" s="1"/>
  <c r="AH857" i="1"/>
  <c r="T857" i="1" s="1"/>
  <c r="S857" i="1" s="1"/>
  <c r="AH858" i="1"/>
  <c r="T858" i="1" s="1"/>
  <c r="S858" i="1" s="1"/>
  <c r="AH859" i="1"/>
  <c r="T859" i="1" s="1"/>
  <c r="S859" i="1" s="1"/>
  <c r="AH860" i="1"/>
  <c r="T860" i="1" s="1"/>
  <c r="S860" i="1" s="1"/>
  <c r="AH861" i="1"/>
  <c r="T861" i="1" s="1"/>
  <c r="S861" i="1" s="1"/>
  <c r="AH862" i="1"/>
  <c r="T862" i="1" s="1"/>
  <c r="S862" i="1" s="1"/>
  <c r="AH863" i="1"/>
  <c r="T863" i="1" s="1"/>
  <c r="S863" i="1" s="1"/>
  <c r="AH864" i="1"/>
  <c r="T864" i="1" s="1"/>
  <c r="S864" i="1" s="1"/>
  <c r="AH865" i="1"/>
  <c r="T865" i="1" s="1"/>
  <c r="S865" i="1" s="1"/>
  <c r="AH866" i="1"/>
  <c r="T866" i="1" s="1"/>
  <c r="S866" i="1" s="1"/>
  <c r="AH867" i="1"/>
  <c r="T867" i="1" s="1"/>
  <c r="S867" i="1" s="1"/>
  <c r="AH868" i="1"/>
  <c r="T868" i="1" s="1"/>
  <c r="S868" i="1" s="1"/>
  <c r="AH871" i="1"/>
  <c r="T871" i="1" s="1"/>
  <c r="S871" i="1" s="1"/>
  <c r="AH872" i="1"/>
  <c r="T872" i="1" s="1"/>
  <c r="S872" i="1" s="1"/>
  <c r="AH873" i="1"/>
  <c r="T873" i="1" s="1"/>
  <c r="S873" i="1" s="1"/>
  <c r="AH874" i="1"/>
  <c r="T874" i="1" s="1"/>
  <c r="S874" i="1" s="1"/>
  <c r="AH875" i="1"/>
  <c r="T875" i="1" s="1"/>
  <c r="S875" i="1" s="1"/>
  <c r="AH876" i="1"/>
  <c r="T876" i="1" s="1"/>
  <c r="S876" i="1" s="1"/>
  <c r="AH877" i="1"/>
  <c r="T877" i="1" s="1"/>
  <c r="S877" i="1" s="1"/>
  <c r="AH878" i="1"/>
  <c r="T878" i="1" s="1"/>
  <c r="S878" i="1" s="1"/>
  <c r="AH879" i="1"/>
  <c r="T879" i="1" s="1"/>
  <c r="S879" i="1" s="1"/>
  <c r="AH880" i="1"/>
  <c r="T880" i="1" s="1"/>
  <c r="S880" i="1" s="1"/>
  <c r="AH882" i="1"/>
  <c r="T882" i="1" s="1"/>
  <c r="S882" i="1" s="1"/>
  <c r="AH883" i="1"/>
  <c r="T883" i="1" s="1"/>
  <c r="S883" i="1" s="1"/>
  <c r="AH886" i="1"/>
  <c r="T886" i="1" s="1"/>
  <c r="S886" i="1" s="1"/>
  <c r="AH888" i="1"/>
  <c r="T888" i="1" s="1"/>
  <c r="S888" i="1" s="1"/>
  <c r="AH889" i="1"/>
  <c r="T889" i="1" s="1"/>
  <c r="S889" i="1" s="1"/>
  <c r="AH892" i="1"/>
  <c r="T892" i="1" s="1"/>
  <c r="S892" i="1" s="1"/>
  <c r="AH895" i="1"/>
  <c r="T895" i="1" s="1"/>
  <c r="S895" i="1" s="1"/>
  <c r="AH897" i="1"/>
  <c r="T897" i="1" s="1"/>
  <c r="S897" i="1" s="1"/>
  <c r="AH898" i="1"/>
  <c r="T898" i="1" s="1"/>
  <c r="S898" i="1" s="1"/>
  <c r="AH899" i="1"/>
  <c r="T899" i="1" s="1"/>
  <c r="S899" i="1" s="1"/>
  <c r="AH900" i="1"/>
  <c r="T900" i="1" s="1"/>
  <c r="S900" i="1" s="1"/>
  <c r="AH901" i="1"/>
  <c r="T901" i="1" s="1"/>
  <c r="S901" i="1" s="1"/>
  <c r="AH902" i="1"/>
  <c r="T902" i="1" s="1"/>
  <c r="S902" i="1" s="1"/>
  <c r="AH903" i="1"/>
  <c r="T903" i="1" s="1"/>
  <c r="S903" i="1" s="1"/>
  <c r="AH904" i="1"/>
  <c r="T904" i="1" s="1"/>
  <c r="S904" i="1" s="1"/>
  <c r="AH905" i="1"/>
  <c r="T905" i="1" s="1"/>
  <c r="S905" i="1" s="1"/>
  <c r="AH906" i="1"/>
  <c r="T906" i="1" s="1"/>
  <c r="S906" i="1" s="1"/>
  <c r="AH907" i="1"/>
  <c r="T907" i="1" s="1"/>
  <c r="S907" i="1" s="1"/>
  <c r="AH908" i="1"/>
  <c r="T908" i="1" s="1"/>
  <c r="S908" i="1" s="1"/>
  <c r="AH909" i="1"/>
  <c r="T909" i="1" s="1"/>
  <c r="S909" i="1" s="1"/>
  <c r="AH910" i="1"/>
  <c r="T910" i="1" s="1"/>
  <c r="S910" i="1" s="1"/>
  <c r="AH911" i="1"/>
  <c r="T911" i="1" s="1"/>
  <c r="S911" i="1" s="1"/>
  <c r="AH912" i="1"/>
  <c r="T912" i="1" s="1"/>
  <c r="S912" i="1" s="1"/>
  <c r="AH913" i="1"/>
  <c r="T913" i="1" s="1"/>
  <c r="S913" i="1" s="1"/>
  <c r="AH914" i="1"/>
  <c r="T914" i="1" s="1"/>
  <c r="S914" i="1" s="1"/>
  <c r="AH915" i="1"/>
  <c r="T915" i="1" s="1"/>
  <c r="S915" i="1" s="1"/>
  <c r="AH916" i="1"/>
  <c r="T916" i="1" s="1"/>
  <c r="S916" i="1" s="1"/>
  <c r="AH917" i="1"/>
  <c r="T917" i="1" s="1"/>
  <c r="S917" i="1" s="1"/>
  <c r="AH918" i="1"/>
  <c r="T918" i="1" s="1"/>
  <c r="S918" i="1" s="1"/>
  <c r="AH919" i="1"/>
  <c r="T919" i="1" s="1"/>
  <c r="S919" i="1" s="1"/>
  <c r="AH920" i="1"/>
  <c r="T920" i="1" s="1"/>
  <c r="S920" i="1" s="1"/>
  <c r="AH921" i="1"/>
  <c r="T921" i="1" s="1"/>
  <c r="S921" i="1" s="1"/>
  <c r="AH922" i="1"/>
  <c r="T922" i="1" s="1"/>
  <c r="S922" i="1" s="1"/>
  <c r="AH924" i="1"/>
  <c r="T924" i="1" s="1"/>
  <c r="S924" i="1" s="1"/>
  <c r="AH926" i="1"/>
  <c r="T926" i="1" s="1"/>
  <c r="S926" i="1" s="1"/>
  <c r="AH927" i="1"/>
  <c r="T927" i="1" s="1"/>
  <c r="S927" i="1" s="1"/>
  <c r="AH928" i="1"/>
  <c r="T928" i="1" s="1"/>
  <c r="S928" i="1" s="1"/>
  <c r="AH931" i="1"/>
  <c r="T931" i="1" s="1"/>
  <c r="S931" i="1" s="1"/>
  <c r="AH932" i="1"/>
  <c r="T932" i="1" s="1"/>
  <c r="S932" i="1" s="1"/>
  <c r="AH933" i="1"/>
  <c r="T933" i="1" s="1"/>
  <c r="S933" i="1" s="1"/>
  <c r="AH934" i="1"/>
  <c r="T934" i="1" s="1"/>
  <c r="S934" i="1" s="1"/>
  <c r="AH935" i="1"/>
  <c r="T935" i="1" s="1"/>
  <c r="S935" i="1" s="1"/>
  <c r="AH936" i="1"/>
  <c r="T936" i="1" s="1"/>
  <c r="S936" i="1" s="1"/>
  <c r="AH937" i="1"/>
  <c r="T937" i="1" s="1"/>
  <c r="S937" i="1" s="1"/>
  <c r="AH938" i="1"/>
  <c r="T938" i="1" s="1"/>
  <c r="S938" i="1" s="1"/>
  <c r="AH940" i="1"/>
  <c r="T940" i="1" s="1"/>
  <c r="S940" i="1" s="1"/>
  <c r="AH941" i="1"/>
  <c r="T941" i="1" s="1"/>
  <c r="S941" i="1" s="1"/>
  <c r="AH942" i="1"/>
  <c r="T942" i="1" s="1"/>
  <c r="S942" i="1" s="1"/>
  <c r="AH943" i="1"/>
  <c r="T943" i="1" s="1"/>
  <c r="S943" i="1" s="1"/>
  <c r="AH944" i="1"/>
  <c r="T944" i="1" s="1"/>
  <c r="S944" i="1" s="1"/>
  <c r="AH945" i="1"/>
  <c r="T945" i="1" s="1"/>
  <c r="S945" i="1" s="1"/>
  <c r="AH946" i="1"/>
  <c r="T946" i="1" s="1"/>
  <c r="S946" i="1" s="1"/>
  <c r="AH947" i="1"/>
  <c r="T947" i="1" s="1"/>
  <c r="S947" i="1" s="1"/>
  <c r="AH950" i="1"/>
  <c r="T950" i="1" s="1"/>
  <c r="S950" i="1" s="1"/>
  <c r="AH952" i="1"/>
  <c r="T952" i="1" s="1"/>
  <c r="S952" i="1" s="1"/>
  <c r="AH953" i="1"/>
  <c r="T953" i="1" s="1"/>
  <c r="S953" i="1" s="1"/>
  <c r="AH954" i="1"/>
  <c r="T954" i="1" s="1"/>
  <c r="S954" i="1" s="1"/>
  <c r="AH955" i="1"/>
  <c r="T955" i="1" s="1"/>
  <c r="S955" i="1" s="1"/>
  <c r="AH956" i="1"/>
  <c r="T956" i="1" s="1"/>
  <c r="S956" i="1" s="1"/>
  <c r="AH957" i="1"/>
  <c r="T957" i="1" s="1"/>
  <c r="S957" i="1" s="1"/>
  <c r="S958" i="1"/>
  <c r="AH959" i="1"/>
  <c r="T959" i="1" s="1"/>
  <c r="S959" i="1" s="1"/>
  <c r="AH962" i="1"/>
  <c r="T962" i="1" s="1"/>
  <c r="S962" i="1" s="1"/>
  <c r="AH964" i="1"/>
  <c r="T964" i="1" s="1"/>
  <c r="S964" i="1" s="1"/>
  <c r="AH971" i="1"/>
  <c r="T971" i="1" s="1"/>
  <c r="S971" i="1" s="1"/>
  <c r="AH972" i="1"/>
  <c r="T972" i="1" s="1"/>
  <c r="S972" i="1" s="1"/>
  <c r="AH973" i="1"/>
  <c r="T973" i="1" s="1"/>
  <c r="S973" i="1" s="1"/>
  <c r="AH974" i="1"/>
  <c r="T974" i="1" s="1"/>
  <c r="S974" i="1" s="1"/>
  <c r="AH975" i="1"/>
  <c r="T975" i="1" s="1"/>
  <c r="S975" i="1" s="1"/>
  <c r="AH976" i="1"/>
  <c r="T976" i="1" s="1"/>
  <c r="S976" i="1" s="1"/>
  <c r="AH977" i="1"/>
  <c r="T977" i="1" s="1"/>
  <c r="S977" i="1" s="1"/>
  <c r="AH978" i="1"/>
  <c r="T978" i="1" s="1"/>
  <c r="S978" i="1" s="1"/>
  <c r="AH979" i="1"/>
  <c r="T979" i="1" s="1"/>
  <c r="S979" i="1" s="1"/>
  <c r="AH980" i="1"/>
  <c r="T980" i="1" s="1"/>
  <c r="S980" i="1" s="1"/>
  <c r="AH981" i="1"/>
  <c r="T981" i="1" s="1"/>
  <c r="S981" i="1" s="1"/>
  <c r="AH982" i="1"/>
  <c r="T982" i="1" s="1"/>
  <c r="S982" i="1" s="1"/>
  <c r="AH983" i="1"/>
  <c r="T983" i="1" s="1"/>
  <c r="S983" i="1" s="1"/>
  <c r="AH984" i="1"/>
  <c r="T984" i="1" s="1"/>
  <c r="S984" i="1" s="1"/>
  <c r="AH985" i="1"/>
  <c r="T985" i="1" s="1"/>
  <c r="S985" i="1" s="1"/>
  <c r="AH986" i="1"/>
  <c r="T986" i="1" s="1"/>
  <c r="S986" i="1" s="1"/>
  <c r="AH987" i="1"/>
  <c r="T987" i="1" s="1"/>
  <c r="S987" i="1" s="1"/>
  <c r="AH988" i="1"/>
  <c r="T988" i="1" s="1"/>
  <c r="S988" i="1" s="1"/>
  <c r="AH989" i="1"/>
  <c r="T989" i="1" s="1"/>
  <c r="S989" i="1" s="1"/>
  <c r="AH990" i="1"/>
  <c r="T990" i="1" s="1"/>
  <c r="S990" i="1" s="1"/>
  <c r="AH991" i="1"/>
  <c r="T991" i="1" s="1"/>
  <c r="S991" i="1" s="1"/>
  <c r="AH992" i="1"/>
  <c r="T992" i="1" s="1"/>
  <c r="S992" i="1" s="1"/>
  <c r="AH993" i="1"/>
  <c r="T993" i="1" s="1"/>
  <c r="S993" i="1" s="1"/>
  <c r="AH994" i="1"/>
  <c r="T994" i="1" s="1"/>
  <c r="S994" i="1" s="1"/>
  <c r="AH995" i="1"/>
  <c r="T995" i="1" s="1"/>
  <c r="S995" i="1" s="1"/>
  <c r="AH996" i="1"/>
  <c r="T996" i="1" s="1"/>
  <c r="S996" i="1" s="1"/>
  <c r="AH997" i="1"/>
  <c r="T997" i="1" s="1"/>
  <c r="S997" i="1" s="1"/>
  <c r="AH998" i="1"/>
  <c r="T998" i="1" s="1"/>
  <c r="S998" i="1" s="1"/>
  <c r="AH999" i="1"/>
  <c r="T999" i="1" s="1"/>
  <c r="S999" i="1" s="1"/>
  <c r="AH1000" i="1"/>
  <c r="T1000" i="1" s="1"/>
  <c r="S1000" i="1" s="1"/>
  <c r="AH1001" i="1"/>
  <c r="T1001" i="1" s="1"/>
  <c r="S1001" i="1" s="1"/>
  <c r="AH1002" i="1"/>
  <c r="T1002" i="1" s="1"/>
  <c r="S1002" i="1" s="1"/>
  <c r="AH1003" i="1"/>
  <c r="T1003" i="1" s="1"/>
  <c r="S1003" i="1" s="1"/>
  <c r="AH1004" i="1"/>
  <c r="T1004" i="1" s="1"/>
  <c r="S1004" i="1" s="1"/>
  <c r="AH1005" i="1"/>
  <c r="T1005" i="1" s="1"/>
  <c r="S1005" i="1" s="1"/>
  <c r="AH1026" i="1"/>
  <c r="T1026" i="1" s="1"/>
  <c r="S1026" i="1" s="1"/>
  <c r="AH1027" i="1"/>
  <c r="T1027" i="1" s="1"/>
  <c r="S1027" i="1" s="1"/>
  <c r="AH1028" i="1"/>
  <c r="T1028" i="1" s="1"/>
  <c r="S1028" i="1" s="1"/>
  <c r="AH1029" i="1"/>
  <c r="T1029" i="1" s="1"/>
  <c r="S1029" i="1" s="1"/>
  <c r="AH1030" i="1"/>
  <c r="T1030" i="1" s="1"/>
  <c r="S1030" i="1" s="1"/>
  <c r="AH1031" i="1"/>
  <c r="T1031" i="1" s="1"/>
  <c r="S1031" i="1" s="1"/>
  <c r="AH6" i="1"/>
  <c r="T6" i="1" s="1"/>
  <c r="S6" i="1" s="1"/>
  <c r="T536" i="1" l="1"/>
  <c r="S536" i="1" s="1"/>
  <c r="T668" i="1"/>
  <c r="S668" i="1" s="1"/>
  <c r="T61" i="1"/>
  <c r="S61" i="1" s="1"/>
  <c r="L501" i="1"/>
  <c r="L500" i="1"/>
  <c r="N500" i="1" l="1"/>
  <c r="O500" i="1" s="1"/>
  <c r="S500" i="1"/>
  <c r="N501" i="1"/>
  <c r="O501" i="1" s="1"/>
  <c r="S501" i="1"/>
  <c r="Q501" i="1" l="1"/>
  <c r="P500" i="1"/>
  <c r="Q500" i="1"/>
  <c r="P501" i="1"/>
  <c r="R501" i="1"/>
  <c r="R500" i="1"/>
  <c r="R732" i="1"/>
  <c r="Q732" i="1"/>
  <c r="L351" i="1" l="1"/>
  <c r="P196" i="1"/>
  <c r="O67" i="1"/>
  <c r="N351" i="1" l="1"/>
  <c r="R351" i="1" s="1"/>
  <c r="S351" i="1"/>
  <c r="S350" i="1"/>
  <c r="O196" i="1"/>
  <c r="Q196" i="1"/>
  <c r="R196" i="1"/>
  <c r="N88" i="1"/>
  <c r="O88" i="1" s="1"/>
  <c r="N87" i="1"/>
  <c r="P87" i="1" s="1"/>
  <c r="N38" i="1"/>
  <c r="P38" i="1" s="1"/>
  <c r="N37" i="1"/>
  <c r="P37" i="1" s="1"/>
  <c r="N32" i="1"/>
  <c r="P32" i="1" s="1"/>
  <c r="O31" i="1"/>
  <c r="P351" i="1" l="1"/>
  <c r="O351" i="1"/>
  <c r="Q351" i="1"/>
  <c r="O37" i="1"/>
  <c r="O87" i="1"/>
  <c r="Q37" i="1"/>
  <c r="Q87" i="1"/>
  <c r="O32" i="1"/>
  <c r="Q32" i="1"/>
  <c r="R37" i="1"/>
  <c r="O38" i="1"/>
  <c r="Q38" i="1"/>
  <c r="R87" i="1"/>
  <c r="R88" i="1"/>
  <c r="P88" i="1"/>
  <c r="R32" i="1"/>
  <c r="R38" i="1"/>
  <c r="Q88" i="1"/>
  <c r="N293" i="1"/>
  <c r="Q293" i="1" s="1"/>
  <c r="P904" i="1"/>
  <c r="P67" i="1"/>
  <c r="N266" i="1"/>
  <c r="Q266" i="1" s="1"/>
  <c r="N267" i="1"/>
  <c r="P267" i="1" s="1"/>
  <c r="N265" i="1"/>
  <c r="P265" i="1" s="1"/>
  <c r="P400" i="1"/>
  <c r="Q400" i="1"/>
  <c r="R400" i="1"/>
  <c r="N399" i="1"/>
  <c r="Q399" i="1" s="1"/>
  <c r="N86" i="1"/>
  <c r="P86" i="1" s="1"/>
  <c r="N676" i="1"/>
  <c r="Q676" i="1" s="1"/>
  <c r="N728" i="1"/>
  <c r="P728" i="1" s="1"/>
  <c r="N299" i="1"/>
  <c r="Q299" i="1" s="1"/>
  <c r="N333" i="1"/>
  <c r="R333" i="1" s="1"/>
  <c r="N941" i="1"/>
  <c r="Q941" i="1" s="1"/>
  <c r="N855" i="1"/>
  <c r="P855" i="1" s="1"/>
  <c r="O86" i="1" l="1"/>
  <c r="O855" i="1"/>
  <c r="Q855" i="1"/>
  <c r="R941" i="1"/>
  <c r="P941" i="1"/>
  <c r="O333" i="1"/>
  <c r="P333" i="1"/>
  <c r="R299" i="1"/>
  <c r="P299" i="1"/>
  <c r="O728" i="1"/>
  <c r="Q728" i="1"/>
  <c r="R676" i="1"/>
  <c r="P676" i="1"/>
  <c r="Q86" i="1"/>
  <c r="R399" i="1"/>
  <c r="P399" i="1"/>
  <c r="O265" i="1"/>
  <c r="O267" i="1"/>
  <c r="Q267" i="1"/>
  <c r="R266" i="1"/>
  <c r="P266" i="1"/>
  <c r="Q265" i="1"/>
  <c r="O904" i="1"/>
  <c r="Q904" i="1"/>
  <c r="R293" i="1"/>
  <c r="P293" i="1"/>
  <c r="R855" i="1"/>
  <c r="O941" i="1"/>
  <c r="Q333" i="1"/>
  <c r="O299" i="1"/>
  <c r="R728" i="1"/>
  <c r="O676" i="1"/>
  <c r="R86" i="1"/>
  <c r="O399" i="1"/>
  <c r="O266" i="1"/>
  <c r="R267" i="1"/>
  <c r="R265" i="1"/>
  <c r="R904" i="1"/>
  <c r="O293" i="1"/>
  <c r="Q67" i="1"/>
  <c r="R67" i="1"/>
  <c r="L312" i="1"/>
  <c r="S312" i="1" l="1"/>
  <c r="N312" i="1"/>
  <c r="P312" i="1" l="1"/>
  <c r="R312" i="1"/>
  <c r="Q312" i="1"/>
  <c r="O312" i="1"/>
</calcChain>
</file>

<file path=xl/comments1.xml><?xml version="1.0" encoding="utf-8"?>
<comments xmlns="http://schemas.openxmlformats.org/spreadsheetml/2006/main">
  <authors>
    <author>Lenovo</author>
    <author>Хвалько Ольга Сергеевна</author>
  </authors>
  <commentList>
    <comment ref="AQ6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письмо холдинга, нет субстанции</t>
        </r>
      </text>
    </comment>
    <comment ref="AQ10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мин произ серия 18 тыс</t>
        </r>
      </text>
    </comment>
    <comment ref="AQ13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мин произ серия 18 тыс</t>
        </r>
      </text>
    </comment>
    <comment ref="J1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6 599</t>
        </r>
      </text>
    </comment>
    <comment ref="K1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111 159</t>
        </r>
      </text>
    </comment>
    <comment ref="V1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50</t>
        </r>
      </text>
    </comment>
    <comment ref="AE1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175</t>
        </r>
      </text>
    </comment>
    <comment ref="AQ21" authorId="0">
      <text>
        <r>
          <rPr>
            <b/>
            <sz val="8"/>
            <color indexed="81"/>
            <rFont val="Tahoma"/>
            <family val="2"/>
            <charset val="204"/>
          </rPr>
          <t>Lenovo:письмо холдинга о невозможности производства мик</t>
        </r>
      </text>
    </comment>
    <comment ref="J2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2320020</t>
        </r>
      </text>
    </comment>
    <comment ref="K2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3252700, 2 752 700</t>
        </r>
      </text>
    </comment>
    <comment ref="X2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150
</t>
        </r>
      </text>
    </comment>
    <comment ref="Z2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1800</t>
        </r>
      </text>
    </comment>
    <comment ref="AE2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54000</t>
        </r>
      </text>
    </comment>
    <comment ref="AG2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1200</t>
        </r>
      </text>
    </comment>
    <comment ref="J3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167</t>
        </r>
      </text>
    </comment>
    <comment ref="K3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516</t>
        </r>
      </text>
    </comment>
    <comment ref="J3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29</t>
        </r>
      </text>
    </comment>
    <comment ref="J3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</t>
        </r>
      </text>
    </comment>
    <comment ref="K3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200</t>
        </r>
      </text>
    </comment>
    <comment ref="K4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260</t>
        </r>
      </text>
    </comment>
    <comment ref="J4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94</t>
        </r>
      </text>
    </comment>
    <comment ref="I5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163245</t>
        </r>
      </text>
    </comment>
    <comment ref="J5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7625</t>
        </r>
      </text>
    </comment>
    <comment ref="J6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51 896 380</t>
        </r>
      </text>
    </comment>
    <comment ref="K6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32 307 674</t>
        </r>
      </text>
    </comment>
    <comment ref="AE6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250
</t>
        </r>
      </text>
    </comment>
    <comment ref="I6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1638</t>
        </r>
      </text>
    </comment>
    <comment ref="I6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432</t>
        </r>
      </text>
    </comment>
    <comment ref="J6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10426</t>
        </r>
      </text>
    </comment>
    <comment ref="J7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1350</t>
        </r>
      </text>
    </comment>
    <comment ref="AQ72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нет субстанции</t>
        </r>
      </text>
    </comment>
    <comment ref="AQ75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нет возможности поставки зарег</t>
        </r>
      </text>
    </comment>
    <comment ref="J7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94850</t>
        </r>
      </text>
    </comment>
    <comment ref="J7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441500</t>
        </r>
      </text>
    </comment>
    <comment ref="J7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728035
</t>
        </r>
      </text>
    </comment>
    <comment ref="J8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15060</t>
        </r>
      </text>
    </comment>
    <comment ref="K8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1000</t>
        </r>
      </text>
    </comment>
    <comment ref="J8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35</t>
        </r>
      </text>
    </comment>
    <comment ref="J9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247</t>
        </r>
      </text>
    </comment>
    <comment ref="AQ90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письмо холдинга: бмп не смогут наработать</t>
        </r>
      </text>
    </comment>
    <comment ref="J9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73</t>
        </r>
      </text>
    </comment>
    <comment ref="J9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149000</t>
        </r>
      </text>
    </comment>
    <comment ref="J9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450220, 444220</t>
        </r>
      </text>
    </comment>
    <comment ref="J9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201930, 195930</t>
        </r>
      </text>
    </comment>
    <comment ref="J9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184375</t>
        </r>
      </text>
    </comment>
    <comment ref="J10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19840</t>
        </r>
      </text>
    </comment>
    <comment ref="I10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31532</t>
        </r>
      </text>
    </comment>
    <comment ref="I11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26574</t>
        </r>
      </text>
    </comment>
    <comment ref="J11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0</t>
        </r>
      </text>
    </comment>
    <comment ref="J11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262, 302, 352
</t>
        </r>
      </text>
    </comment>
    <comment ref="J11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92</t>
        </r>
      </text>
    </comment>
    <comment ref="J11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168310</t>
        </r>
      </text>
    </comment>
    <comment ref="J11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</t>
        </r>
      </text>
    </comment>
    <comment ref="J12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</t>
        </r>
      </text>
    </comment>
    <comment ref="J17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2228</t>
        </r>
      </text>
    </comment>
    <comment ref="J18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820</t>
        </r>
      </text>
    </comment>
    <comment ref="J19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4810,4910</t>
        </r>
      </text>
    </comment>
    <comment ref="Z19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50</t>
        </r>
      </text>
    </comment>
    <comment ref="AG19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60</t>
        </r>
      </text>
    </comment>
    <comment ref="J19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8350,8450</t>
        </r>
      </text>
    </comment>
    <comment ref="AG19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J19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2310</t>
        </r>
      </text>
    </comment>
    <comment ref="J20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7200,7300,18900</t>
        </r>
      </text>
    </comment>
    <comment ref="J20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19010</t>
        </r>
      </text>
    </comment>
    <comment ref="J20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11355,11455, 16505</t>
        </r>
      </text>
    </comment>
    <comment ref="V20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0</t>
        </r>
      </text>
    </comment>
    <comment ref="Z20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50</t>
        </r>
      </text>
    </comment>
    <comment ref="J20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3670</t>
        </r>
      </text>
    </comment>
    <comment ref="AG20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0</t>
        </r>
      </text>
    </comment>
    <comment ref="J20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2090</t>
        </r>
      </text>
    </comment>
    <comment ref="J23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1750</t>
        </r>
      </text>
    </comment>
    <comment ref="K23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500</t>
        </r>
      </text>
    </comment>
    <comment ref="J23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21944,21964</t>
        </r>
      </text>
    </comment>
    <comment ref="K23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700</t>
        </r>
      </text>
    </comment>
    <comment ref="J23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27299</t>
        </r>
      </text>
    </comment>
    <comment ref="J23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87665</t>
        </r>
      </text>
    </comment>
    <comment ref="AQ238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украина</t>
        </r>
      </text>
    </comment>
    <comment ref="J23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62035</t>
        </r>
      </text>
    </comment>
    <comment ref="K23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6695</t>
        </r>
      </text>
    </comment>
    <comment ref="AQ239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украина</t>
        </r>
      </text>
    </comment>
    <comment ref="J24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26460</t>
        </r>
      </text>
    </comment>
    <comment ref="J24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443170</t>
        </r>
      </text>
    </comment>
    <comment ref="J24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75710</t>
        </r>
      </text>
    </comment>
    <comment ref="K24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4550</t>
        </r>
      </text>
    </comment>
    <comment ref="V24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50</t>
        </r>
      </text>
    </comment>
    <comment ref="X24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50</t>
        </r>
      </text>
    </comment>
    <comment ref="Z24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15</t>
        </r>
      </text>
    </comment>
    <comment ref="AG24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50</t>
        </r>
      </text>
    </comment>
    <comment ref="J24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106816</t>
        </r>
      </text>
    </comment>
    <comment ref="K24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300</t>
        </r>
      </text>
    </comment>
    <comment ref="J24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175038</t>
        </r>
      </text>
    </comment>
    <comment ref="J25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53490</t>
        </r>
      </text>
    </comment>
    <comment ref="K25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400</t>
        </r>
      </text>
    </comment>
    <comment ref="J25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67477</t>
        </r>
      </text>
    </comment>
    <comment ref="J25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3590, 4190</t>
        </r>
      </text>
    </comment>
    <comment ref="K25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4360</t>
        </r>
      </text>
    </comment>
    <comment ref="K25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6380</t>
        </r>
      </text>
    </comment>
    <comment ref="J26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9909</t>
        </r>
      </text>
    </comment>
    <comment ref="AU261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нет поставок</t>
        </r>
      </text>
    </comment>
    <comment ref="J26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195200</t>
        </r>
      </text>
    </comment>
    <comment ref="J26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4640</t>
        </r>
      </text>
    </comment>
    <comment ref="K26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1200</t>
        </r>
      </text>
    </comment>
    <comment ref="J27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4550, 4050</t>
        </r>
      </text>
    </comment>
    <comment ref="K27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1350</t>
        </r>
      </text>
    </comment>
    <comment ref="J27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13320</t>
        </r>
      </text>
    </comment>
    <comment ref="J27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46222</t>
        </r>
      </text>
    </comment>
    <comment ref="I28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24 000</t>
        </r>
      </text>
    </comment>
    <comment ref="I28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30000</t>
        </r>
      </text>
    </comment>
    <comment ref="I29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8330</t>
        </r>
      </text>
    </comment>
    <comment ref="K29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150</t>
        </r>
      </text>
    </comment>
    <comment ref="J29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600</t>
        </r>
      </text>
    </comment>
    <comment ref="K29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38000</t>
        </r>
      </text>
    </comment>
    <comment ref="AU303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зарег в фв р-р для инъекций- не могут поставить, только гель</t>
        </r>
      </text>
    </comment>
    <comment ref="K31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2100</t>
        </r>
      </text>
    </comment>
    <comment ref="I31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192</t>
        </r>
      </text>
    </comment>
    <comment ref="M31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3,333</t>
        </r>
      </text>
    </comment>
    <comment ref="J31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11142</t>
        </r>
      </text>
    </comment>
    <comment ref="K31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66880</t>
        </r>
      </text>
    </comment>
    <comment ref="AQ318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украина</t>
        </r>
      </text>
    </comment>
    <comment ref="AU318" authorId="0">
      <text>
        <r>
          <rPr>
            <b/>
            <sz val="8"/>
            <color indexed="81"/>
            <rFont val="Tahoma"/>
            <family val="2"/>
            <charset val="204"/>
          </rPr>
          <t>Lenovo:
биолек, украина</t>
        </r>
      </text>
    </comment>
    <comment ref="J31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190975</t>
        </r>
      </text>
    </comment>
    <comment ref="K31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97220</t>
        </r>
      </text>
    </comment>
    <comment ref="J32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15640</t>
        </r>
      </text>
    </comment>
    <comment ref="K32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200</t>
        </r>
      </text>
    </comment>
    <comment ref="Z32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200</t>
        </r>
      </text>
    </comment>
    <comment ref="AG32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50</t>
        </r>
      </text>
    </comment>
    <comment ref="AO32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50</t>
        </r>
      </text>
    </comment>
    <comment ref="J32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19755
</t>
        </r>
      </text>
    </comment>
    <comment ref="Z32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200</t>
        </r>
      </text>
    </comment>
    <comment ref="AG32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50</t>
        </r>
      </text>
    </comment>
    <comment ref="AO32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50</t>
        </r>
      </text>
    </comment>
    <comment ref="J32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6144</t>
        </r>
      </text>
    </comment>
    <comment ref="J32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32566</t>
        </r>
      </text>
    </comment>
    <comment ref="K32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120</t>
        </r>
      </text>
    </comment>
    <comment ref="V32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300</t>
        </r>
      </text>
    </comment>
    <comment ref="Z32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1000</t>
        </r>
      </text>
    </comment>
    <comment ref="AG32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AQ329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украина (фарма старт), орион</t>
        </r>
      </text>
    </comment>
    <comment ref="J33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58674, 30164</t>
        </r>
      </text>
    </comment>
    <comment ref="J34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4656</t>
        </r>
      </text>
    </comment>
    <comment ref="K34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17522</t>
        </r>
      </text>
    </comment>
    <comment ref="J34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3095</t>
        </r>
      </text>
    </comment>
    <comment ref="K34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30795</t>
        </r>
      </text>
    </comment>
    <comment ref="J34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22745</t>
        </r>
      </text>
    </comment>
    <comment ref="J34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66275</t>
        </r>
      </text>
    </comment>
    <comment ref="AQ348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холдинг:бмп отриц рентабельность</t>
        </r>
      </text>
    </comment>
    <comment ref="J35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261816</t>
        </r>
      </text>
    </comment>
    <comment ref="J35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28</t>
        </r>
      </text>
    </comment>
    <comment ref="AJ35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6600</t>
        </r>
      </text>
    </comment>
    <comment ref="AS357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письмо холдинга</t>
        </r>
      </text>
    </comment>
    <comment ref="J36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32340, 36190, 36390, 36790</t>
        </r>
      </text>
    </comment>
    <comment ref="AG36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600</t>
        </r>
      </text>
    </comment>
    <comment ref="J36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14440</t>
        </r>
      </text>
    </comment>
    <comment ref="J36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25620</t>
        </r>
      </text>
    </comment>
    <comment ref="J36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615
</t>
        </r>
      </text>
    </comment>
    <comment ref="J36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796</t>
        </r>
      </text>
    </comment>
    <comment ref="J37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20</t>
        </r>
      </text>
    </comment>
    <comment ref="J37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2398</t>
        </r>
      </text>
    </comment>
    <comment ref="I37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19400</t>
        </r>
      </text>
    </comment>
    <comment ref="I37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361200, 469 560</t>
        </r>
      </text>
    </comment>
    <comment ref="AJ37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1800</t>
        </r>
      </text>
    </comment>
    <comment ref="I38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320700</t>
        </r>
      </text>
    </comment>
    <comment ref="AJ38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7000</t>
        </r>
      </text>
    </comment>
    <comment ref="I38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860000</t>
        </r>
      </text>
    </comment>
    <comment ref="AJ38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10000</t>
        </r>
      </text>
    </comment>
    <comment ref="AQ382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письмо холдинга об отсутствии производства</t>
        </r>
      </text>
    </comment>
    <comment ref="AJ38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10500,6000
</t>
        </r>
      </text>
    </comment>
    <comment ref="I38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321600</t>
        </r>
      </text>
    </comment>
    <comment ref="AJ38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7000</t>
        </r>
      </text>
    </comment>
    <comment ref="AP38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300</t>
        </r>
      </text>
    </comment>
    <comment ref="I39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76806, 97895</t>
        </r>
      </text>
    </comment>
    <comment ref="I39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211176</t>
        </r>
      </text>
    </comment>
    <comment ref="AP39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600
</t>
        </r>
      </text>
    </comment>
    <comment ref="K40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280</t>
        </r>
      </text>
    </comment>
    <comment ref="I40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1835040,1 746 240</t>
        </r>
      </text>
    </comment>
    <comment ref="AP40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6000</t>
        </r>
      </text>
    </comment>
    <comment ref="AJ40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60</t>
        </r>
      </text>
    </comment>
    <comment ref="AP40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12000</t>
        </r>
      </text>
    </comment>
    <comment ref="I40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211160</t>
        </r>
      </text>
    </comment>
    <comment ref="AJ40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260</t>
        </r>
      </text>
    </comment>
    <comment ref="AP41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20000</t>
        </r>
      </text>
    </comment>
    <comment ref="I41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1314410, 1 895 810</t>
        </r>
      </text>
    </comment>
    <comment ref="AJ41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260</t>
        </r>
      </text>
    </comment>
    <comment ref="AP41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20000</t>
        </r>
      </text>
    </comment>
    <comment ref="AP41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10000</t>
        </r>
      </text>
    </comment>
    <comment ref="I41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1 224 120</t>
        </r>
      </text>
    </comment>
    <comment ref="AQ418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украина</t>
        </r>
      </text>
    </comment>
    <comment ref="AU418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Биолек АО, Украина </t>
        </r>
      </text>
    </comment>
    <comment ref="J42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112</t>
        </r>
      </text>
    </comment>
    <comment ref="I42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3678</t>
        </r>
      </text>
    </comment>
    <comment ref="J42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32</t>
        </r>
      </text>
    </comment>
    <comment ref="J42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15934</t>
        </r>
      </text>
    </comment>
    <comment ref="AQ425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закупка по тз</t>
        </r>
      </text>
    </comment>
    <comment ref="J42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54289, 36 599</t>
        </r>
      </text>
    </comment>
    <comment ref="AQ426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закупка по тз</t>
        </r>
      </text>
    </comment>
    <comment ref="J42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52</t>
        </r>
      </text>
    </comment>
    <comment ref="K42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300</t>
        </r>
      </text>
    </comment>
    <comment ref="J42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9078300</t>
        </r>
      </text>
    </comment>
    <comment ref="L42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9078300</t>
        </r>
      </text>
    </comment>
    <comment ref="J42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3710,3550</t>
        </r>
      </text>
    </comment>
    <comment ref="J43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1042,976</t>
        </r>
      </text>
    </comment>
    <comment ref="I43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589</t>
        </r>
      </text>
    </comment>
    <comment ref="I44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3379</t>
        </r>
      </text>
    </comment>
    <comment ref="I44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256449, 246499</t>
        </r>
      </text>
    </comment>
    <comment ref="I44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86294</t>
        </r>
      </text>
    </comment>
    <comment ref="I44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24809</t>
        </r>
      </text>
    </comment>
    <comment ref="J44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1 531 078</t>
        </r>
      </text>
    </comment>
    <comment ref="I45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141440</t>
        </r>
      </text>
    </comment>
    <comment ref="I45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3197</t>
        </r>
      </text>
    </comment>
    <comment ref="I45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91935</t>
        </r>
      </text>
    </comment>
    <comment ref="I45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277339</t>
        </r>
      </text>
    </comment>
    <comment ref="I45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275</t>
        </r>
      </text>
    </comment>
    <comment ref="J46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134</t>
        </r>
      </text>
    </comment>
    <comment ref="J46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176</t>
        </r>
      </text>
    </comment>
    <comment ref="I46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17180, 18630, 17527
</t>
        </r>
      </text>
    </comment>
    <comment ref="I47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80700
</t>
        </r>
      </text>
    </comment>
    <comment ref="I47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410</t>
        </r>
      </text>
    </comment>
    <comment ref="J48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11984</t>
        </r>
      </text>
    </comment>
    <comment ref="J49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238</t>
        </r>
      </text>
    </comment>
    <comment ref="J49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119</t>
        </r>
      </text>
    </comment>
    <comment ref="J49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28287</t>
        </r>
      </text>
    </comment>
    <comment ref="AQ498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верофарм не будет поставлять</t>
        </r>
      </text>
    </comment>
    <comment ref="I50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15470</t>
        </r>
      </text>
    </comment>
    <comment ref="I50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18770</t>
        </r>
      </text>
    </comment>
    <comment ref="AQ509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верофарм не будет поставлять</t>
        </r>
      </text>
    </comment>
    <comment ref="AQ514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письмо холдинга бмп нет субстанции</t>
        </r>
      </text>
    </comment>
    <comment ref="I51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13250</t>
        </r>
      </text>
    </comment>
    <comment ref="AQ518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верофарм не будет поставлять</t>
        </r>
      </text>
    </comment>
    <comment ref="J52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536,</t>
        </r>
      </text>
    </comment>
    <comment ref="I52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6508</t>
        </r>
      </text>
    </comment>
    <comment ref="AQ526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производитель снял с производства</t>
        </r>
      </text>
    </comment>
    <comment ref="J53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362</t>
        </r>
      </text>
    </comment>
    <comment ref="AQ535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письмо холдинга: бмп отрицательная рентабельность</t>
        </r>
      </text>
    </comment>
    <comment ref="I54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1610</t>
        </r>
      </text>
    </comment>
    <comment ref="I54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0</t>
        </r>
      </text>
    </comment>
    <comment ref="J54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440</t>
        </r>
      </text>
    </comment>
    <comment ref="I54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4790</t>
        </r>
      </text>
    </comment>
    <comment ref="J54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6461</t>
        </r>
      </text>
    </comment>
    <comment ref="AQ548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письмо холдинга бмп ограничение произв мощностей</t>
        </r>
      </text>
    </comment>
    <comment ref="J56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13,14</t>
        </r>
      </text>
    </comment>
    <comment ref="I56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56900</t>
        </r>
      </text>
    </comment>
    <comment ref="J57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10922</t>
        </r>
      </text>
    </comment>
    <comment ref="J57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12050</t>
        </r>
      </text>
    </comment>
    <comment ref="I58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107268
85 814</t>
        </r>
      </text>
    </comment>
    <comment ref="I58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12</t>
        </r>
      </text>
    </comment>
    <comment ref="AS596" authorId="0">
      <text>
        <r>
          <rPr>
            <b/>
            <sz val="8"/>
            <color indexed="81"/>
            <rFont val="Tahoma"/>
            <family val="2"/>
            <charset val="204"/>
          </rPr>
          <t>Lenovo:письмо холдинга бмп не будут производить</t>
        </r>
      </text>
    </comment>
    <comment ref="I60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9920</t>
        </r>
      </text>
    </comment>
    <comment ref="I60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4060</t>
        </r>
      </text>
    </comment>
    <comment ref="I61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6760</t>
        </r>
      </text>
    </comment>
    <comment ref="G61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1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6580, 7676</t>
        </r>
      </text>
    </comment>
    <comment ref="L61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6580, 7676</t>
        </r>
      </text>
    </comment>
    <comment ref="I61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5890, 5872,6872</t>
        </r>
      </text>
    </comment>
    <comment ref="L61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5890, 5872,6872</t>
        </r>
      </text>
    </comment>
    <comment ref="J64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2292</t>
        </r>
      </text>
    </comment>
    <comment ref="K64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600</t>
        </r>
      </text>
    </comment>
    <comment ref="J64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2376</t>
        </r>
      </text>
    </comment>
    <comment ref="K64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324</t>
        </r>
      </text>
    </comment>
    <comment ref="J65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384</t>
        </r>
      </text>
    </comment>
    <comment ref="K65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652</t>
        </r>
      </text>
    </comment>
    <comment ref="I66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163750</t>
        </r>
      </text>
    </comment>
    <comment ref="I66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6240, 10140
</t>
        </r>
      </text>
    </comment>
    <comment ref="J67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2484</t>
        </r>
      </text>
    </comment>
    <comment ref="J67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220956</t>
        </r>
      </text>
    </comment>
    <comment ref="J68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3465</t>
        </r>
      </text>
    </comment>
    <comment ref="AS687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нет информации от холдинга</t>
        </r>
      </text>
    </comment>
    <comment ref="J69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2550</t>
        </r>
      </text>
    </comment>
    <comment ref="J72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22580</t>
        </r>
      </text>
    </comment>
    <comment ref="J73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74740</t>
        </r>
      </text>
    </comment>
    <comment ref="Z73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2000</t>
        </r>
      </text>
    </comment>
    <comment ref="J73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247540</t>
        </r>
      </text>
    </comment>
    <comment ref="K73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300</t>
        </r>
      </text>
    </comment>
    <comment ref="V73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4000</t>
        </r>
      </text>
    </comment>
    <comment ref="Z73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5000</t>
        </r>
      </text>
    </comment>
    <comment ref="J73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105 170</t>
        </r>
      </text>
    </comment>
    <comment ref="K73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762250</t>
        </r>
      </text>
    </comment>
    <comment ref="Z73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2000</t>
        </r>
      </text>
    </comment>
    <comment ref="AH73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700</t>
        </r>
      </text>
    </comment>
    <comment ref="J73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88330</t>
        </r>
      </text>
    </comment>
    <comment ref="K73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626700</t>
        </r>
      </text>
    </comment>
    <comment ref="J73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106645</t>
        </r>
      </text>
    </comment>
    <comment ref="AQ745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от зарег нет поставок</t>
        </r>
      </text>
    </comment>
    <comment ref="J75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21915</t>
        </r>
      </text>
    </comment>
    <comment ref="J75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55375</t>
        </r>
      </text>
    </comment>
    <comment ref="J75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41785</t>
        </r>
      </text>
    </comment>
    <comment ref="J75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9453</t>
        </r>
      </text>
    </comment>
    <comment ref="K75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J75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14070</t>
        </r>
      </text>
    </comment>
    <comment ref="J76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12590</t>
        </r>
      </text>
    </comment>
    <comment ref="J76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10770
</t>
        </r>
      </text>
    </comment>
    <comment ref="J76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197</t>
        </r>
      </text>
    </comment>
    <comment ref="AO76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20</t>
        </r>
      </text>
    </comment>
    <comment ref="AQ765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письмо холдинга: нет субстанции</t>
        </r>
      </text>
    </comment>
    <comment ref="J76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164760, 163960,145760</t>
        </r>
      </text>
    </comment>
    <comment ref="J76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95980, 95880, 78280</t>
        </r>
      </text>
    </comment>
    <comment ref="J77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12316</t>
        </r>
      </text>
    </comment>
    <comment ref="J77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403186, 403116</t>
        </r>
      </text>
    </comment>
    <comment ref="AQ776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холдинг бмп не могут поставить</t>
        </r>
      </text>
    </comment>
    <comment ref="J78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48910</t>
        </r>
      </text>
    </comment>
    <comment ref="J78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22560</t>
        </r>
      </text>
    </comment>
    <comment ref="J78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66390</t>
        </r>
      </text>
    </comment>
    <comment ref="J78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54370</t>
        </r>
      </text>
    </comment>
    <comment ref="J78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16405</t>
        </r>
      </text>
    </comment>
    <comment ref="J79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20790</t>
        </r>
      </text>
    </comment>
    <comment ref="J79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224870</t>
        </r>
      </text>
    </comment>
    <comment ref="J79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3285, 1785</t>
        </r>
      </text>
    </comment>
    <comment ref="K79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1781</t>
        </r>
      </text>
    </comment>
    <comment ref="J80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243390</t>
        </r>
      </text>
    </comment>
    <comment ref="J80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54420, 54 520</t>
        </r>
      </text>
    </comment>
    <comment ref="K80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155040, 85 040</t>
        </r>
      </text>
    </comment>
    <comment ref="J81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33910</t>
        </r>
      </text>
    </comment>
    <comment ref="K81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147524</t>
        </r>
      </text>
    </comment>
    <comment ref="J81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44090</t>
        </r>
      </text>
    </comment>
    <comment ref="K81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393160</t>
        </r>
      </text>
    </comment>
    <comment ref="J82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40150,4150</t>
        </r>
      </text>
    </comment>
    <comment ref="K82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79850</t>
        </r>
      </text>
    </comment>
    <comment ref="AQ823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украина</t>
        </r>
      </text>
    </comment>
    <comment ref="J83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30253</t>
        </r>
      </text>
    </comment>
    <comment ref="AQ859" authorId="0">
      <text>
        <r>
          <rPr>
            <b/>
            <sz val="8"/>
            <color indexed="81"/>
            <rFont val="Tahoma"/>
            <family val="2"/>
            <charset val="204"/>
          </rPr>
          <t>Lenovo:</t>
        </r>
        <r>
          <rPr>
            <sz val="8"/>
            <color indexed="81"/>
            <rFont val="Tahoma"/>
            <family val="2"/>
            <charset val="204"/>
          </rPr>
          <t xml:space="preserve">
украина</t>
        </r>
      </text>
    </comment>
    <comment ref="J86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872230</t>
        </r>
      </text>
    </comment>
    <comment ref="J86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716060</t>
        </r>
      </text>
    </comment>
    <comment ref="J87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7410, 6480</t>
        </r>
      </text>
    </comment>
    <comment ref="I88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74210</t>
        </r>
      </text>
    </comment>
    <comment ref="I88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44336
</t>
        </r>
      </text>
    </comment>
    <comment ref="K88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0</t>
        </r>
      </text>
    </comment>
    <comment ref="K88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0</t>
        </r>
      </text>
    </comment>
    <comment ref="J88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139420</t>
        </r>
      </text>
    </comment>
    <comment ref="K88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20880</t>
        </r>
      </text>
    </comment>
    <comment ref="J89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5700</t>
        </r>
      </text>
    </comment>
    <comment ref="K89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418760</t>
        </r>
      </text>
    </comment>
    <comment ref="J90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1187</t>
        </r>
      </text>
    </comment>
    <comment ref="K90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11880</t>
        </r>
      </text>
    </comment>
    <comment ref="I91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0</t>
        </r>
      </text>
    </comment>
    <comment ref="J91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10404</t>
        </r>
      </text>
    </comment>
    <comment ref="K91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127643</t>
        </r>
      </text>
    </comment>
    <comment ref="I92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0</t>
        </r>
      </text>
    </comment>
    <comment ref="J92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2027</t>
        </r>
      </text>
    </comment>
    <comment ref="K92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2833</t>
        </r>
      </text>
    </comment>
    <comment ref="J92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2653</t>
        </r>
      </text>
    </comment>
    <comment ref="K92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5680</t>
        </r>
      </text>
    </comment>
    <comment ref="J93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105</t>
        </r>
      </text>
    </comment>
    <comment ref="V95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15</t>
        </r>
      </text>
    </comment>
    <comment ref="I95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3020</t>
        </r>
      </text>
    </comment>
    <comment ref="J95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220 421 913</t>
        </r>
      </text>
    </comment>
    <comment ref="AO95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50</t>
        </r>
      </text>
    </comment>
    <comment ref="G96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97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2956, </t>
        </r>
      </text>
    </comment>
    <comment ref="K97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1980</t>
        </r>
      </text>
    </comment>
    <comment ref="J97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4560</t>
        </r>
      </text>
    </comment>
    <comment ref="K97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1740</t>
        </r>
      </text>
    </comment>
    <comment ref="J97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13615</t>
        </r>
      </text>
    </comment>
    <comment ref="K97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3560</t>
        </r>
      </text>
    </comment>
    <comment ref="J97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</t>
        </r>
      </text>
    </comment>
    <comment ref="J98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8</t>
        </r>
      </text>
    </comment>
    <comment ref="J98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660</t>
        </r>
      </text>
    </comment>
    <comment ref="J98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835</t>
        </r>
      </text>
    </comment>
    <comment ref="J98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394</t>
        </r>
      </text>
    </comment>
    <comment ref="J98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1862</t>
        </r>
      </text>
    </comment>
    <comment ref="K989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J99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9770</t>
        </r>
      </text>
    </comment>
    <comment ref="K99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750</t>
        </r>
      </text>
    </comment>
    <comment ref="J99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9397</t>
        </r>
      </text>
    </comment>
    <comment ref="K991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530</t>
        </r>
      </text>
    </comment>
    <comment ref="J99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54750</t>
        </r>
      </text>
    </comment>
    <comment ref="K992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2240</t>
        </r>
      </text>
    </comment>
    <comment ref="J99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8257</t>
        </r>
      </text>
    </comment>
    <comment ref="K993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750</t>
        </r>
      </text>
    </comment>
    <comment ref="J994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18415</t>
        </r>
      </text>
    </comment>
    <comment ref="J99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31035</t>
        </r>
      </text>
    </comment>
    <comment ref="K995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1100,1510</t>
        </r>
      </text>
    </comment>
    <comment ref="J996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11200</t>
        </r>
      </text>
    </comment>
    <comment ref="J997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7420</t>
        </r>
      </text>
    </comment>
    <comment ref="J998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1640</t>
        </r>
      </text>
    </comment>
    <comment ref="J100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5445</t>
        </r>
      </text>
    </comment>
    <comment ref="K1000" authorId="1">
      <text>
        <r>
          <rPr>
            <b/>
            <sz val="9"/>
            <color indexed="81"/>
            <rFont val="Tahoma"/>
            <family val="2"/>
            <charset val="204"/>
          </rPr>
          <t>Хвалько Ольга Сергеевна:</t>
        </r>
        <r>
          <rPr>
            <sz val="9"/>
            <color indexed="81"/>
            <rFont val="Tahoma"/>
            <family val="2"/>
            <charset val="204"/>
          </rPr>
          <t xml:space="preserve">
50</t>
        </r>
      </text>
    </comment>
  </commentList>
</comments>
</file>

<file path=xl/sharedStrings.xml><?xml version="1.0" encoding="utf-8"?>
<sst xmlns="http://schemas.openxmlformats.org/spreadsheetml/2006/main" count="5983" uniqueCount="1838">
  <si>
    <t xml:space="preserve"> Код АТХ</t>
  </si>
  <si>
    <t xml:space="preserve"> Международное непатентованное наименование</t>
  </si>
  <si>
    <t xml:space="preserve"> Форма выпуска</t>
  </si>
  <si>
    <t>Заявляемое количество</t>
  </si>
  <si>
    <t xml:space="preserve"> Цена в бел.руб. за ед. формы выпуска</t>
  </si>
  <si>
    <t xml:space="preserve"> Сумма в бел.руб.</t>
  </si>
  <si>
    <t xml:space="preserve"> Сумма в бел.руб. 1 квартал</t>
  </si>
  <si>
    <t xml:space="preserve"> Сумма в бел.руб. 2 квартал</t>
  </si>
  <si>
    <t xml:space="preserve"> Сумма в бел.руб. 3 квартал</t>
  </si>
  <si>
    <t xml:space="preserve"> Сумма в бел.руб. 4 квартал</t>
  </si>
  <si>
    <t>За СРБ</t>
  </si>
  <si>
    <t>За средства организаций здравоохранения</t>
  </si>
  <si>
    <t>За средства предприятий Фармация</t>
  </si>
  <si>
    <t>Всего</t>
  </si>
  <si>
    <t>A</t>
  </si>
  <si>
    <t>Препараты, влияющие на пищеварительный тракт и обмен веществ</t>
  </si>
  <si>
    <t>A02</t>
  </si>
  <si>
    <t>Препараты, применяемые при состояниях, связанных с нарушениями кислотности</t>
  </si>
  <si>
    <t>Омепразол</t>
  </si>
  <si>
    <t>пор-к для инъекций в/в, лиоф. 40 мг</t>
  </si>
  <si>
    <t>Пантопразол</t>
  </si>
  <si>
    <t>Фамотидин</t>
  </si>
  <si>
    <t>лиофилизированный порошок для инъекций (для приготовления раствора для внутривенного введения) 20мг</t>
  </si>
  <si>
    <t>A04</t>
  </si>
  <si>
    <t>Противорвотные препараты</t>
  </si>
  <si>
    <t>капсулы 125 мг 80 мг</t>
  </si>
  <si>
    <t>Гранисетрон</t>
  </si>
  <si>
    <t>р-р для инъекций 1 мг/мл 3 мл</t>
  </si>
  <si>
    <t>таблетки п/о 1 мг</t>
  </si>
  <si>
    <t>таблетки п/о 8 мг</t>
  </si>
  <si>
    <t>A05</t>
  </si>
  <si>
    <t>Препараты для лечения заболеваний печени и желчевыводящих путей</t>
  </si>
  <si>
    <t>Орнитина аспартат</t>
  </si>
  <si>
    <t>гранулы (порошок) для приг. р-ра для приема внутрь 5 г (3 г)</t>
  </si>
  <si>
    <t>концентрат для инфузий 500 мг/мл 10 мл</t>
  </si>
  <si>
    <t>Фосфолипиды+Натрия глицирризинат</t>
  </si>
  <si>
    <t>лиоф. для пригот. р-ра для внутривенного введения во флак. 2,5 г в к-те с р-лем</t>
  </si>
  <si>
    <t>A07</t>
  </si>
  <si>
    <t>Противодиарейные, кишечные противовоспалительные и противомикробные препараты</t>
  </si>
  <si>
    <t>Месалазин</t>
  </si>
  <si>
    <t>суспензия ректальн. 4 г 60 мл</t>
  </si>
  <si>
    <t>A09</t>
  </si>
  <si>
    <t>Препараты, способствующие пищеварению (в т.ч. ферментные препараты)</t>
  </si>
  <si>
    <t>капсулы 10000 ед</t>
  </si>
  <si>
    <t>капсулы 25000 ед</t>
  </si>
  <si>
    <t>A10</t>
  </si>
  <si>
    <t>Препараты для лечения сахарного диабета</t>
  </si>
  <si>
    <t>Вилдаглиптин</t>
  </si>
  <si>
    <t>таблетки 50 мг</t>
  </si>
  <si>
    <t>Гликвидон</t>
  </si>
  <si>
    <t>таблетки 30 мг</t>
  </si>
  <si>
    <t>р-р для инъекций в/в, п/к 100 ед/мл 3 мл</t>
  </si>
  <si>
    <t>раствор для подкожного введения 300 ед/мл в шприц-ручках 1.5 мл</t>
  </si>
  <si>
    <t>р-р для инъекций п/к 100 ед/мл 3 мл</t>
  </si>
  <si>
    <t>Инсулин человека (Актрапид)</t>
  </si>
  <si>
    <t>р-р для инъекций 100 ме/мл 10 мл</t>
  </si>
  <si>
    <t>р-р для инъекций 100 ме/мл 3 мл</t>
  </si>
  <si>
    <t>Инсулин человека (Генсулин)</t>
  </si>
  <si>
    <t>суспензия для инъекций 100 ме/мл 10 мл</t>
  </si>
  <si>
    <t>суспензия для инъекций 100 ме/мл 3 мл</t>
  </si>
  <si>
    <t>Инсулин человека (Протафан)</t>
  </si>
  <si>
    <t>суспензия для инъекций п/к 100 ме/мл 3 мл</t>
  </si>
  <si>
    <t>Инсулин человека (Хумулин)</t>
  </si>
  <si>
    <t>Инсулин человека генно-инженерный</t>
  </si>
  <si>
    <t>Лираглутид</t>
  </si>
  <si>
    <t>р-р для инъекций п/к 6 мг/мл 3 мл</t>
  </si>
  <si>
    <t>A11</t>
  </si>
  <si>
    <t>Витамины</t>
  </si>
  <si>
    <t>Тиамин+Рибофлавин+Никотинамид+Пиридоксин+Натрия пантотенат+Натрия аскорбат+Биотин+Фолиевая кислота+Цианокобаламин</t>
  </si>
  <si>
    <t>пор-к для инфузий лиоф.</t>
  </si>
  <si>
    <t>A12</t>
  </si>
  <si>
    <t>Минеральные добавки</t>
  </si>
  <si>
    <t>Кальция глюконат</t>
  </si>
  <si>
    <t>р-р для инъекций 100 мг/мл 10 мл</t>
  </si>
  <si>
    <t>р-р для инъекций 100 мг/мл 5 мл</t>
  </si>
  <si>
    <t>A16</t>
  </si>
  <si>
    <t>Прочие препараты для лечения заболеваний ЖКТ и нарушения обмена веществ</t>
  </si>
  <si>
    <t>Адеметионин</t>
  </si>
  <si>
    <t>пор-к для инъекций лиоф., в к-те с р-лем (МГ)</t>
  </si>
  <si>
    <t>Алгюкозидаза альфа</t>
  </si>
  <si>
    <t>лиофилизированный порошок для приготовления раствора для инфузий 50мг (50 мг активного вещества)</t>
  </si>
  <si>
    <t>Галсульфаза</t>
  </si>
  <si>
    <t>концентрат для инфузий 1 мг/мл 5 мл</t>
  </si>
  <si>
    <t>концентрат для приготовления раствора для инфузий 3 мл (6 мг активного вещества)</t>
  </si>
  <si>
    <t>Имиглюцераза</t>
  </si>
  <si>
    <t>лиофилизат для приготовления концентрата для р-ра для инфузий 400 ед</t>
  </si>
  <si>
    <t>концентрат для инфузий 5 мл (500 ЕД активного вещества)</t>
  </si>
  <si>
    <t>Левокарнитин</t>
  </si>
  <si>
    <t>р-р для инъекций 200 мг/мл 5 мл</t>
  </si>
  <si>
    <t>Тиоктовая кислота</t>
  </si>
  <si>
    <t>концентрат (р-р) для инфузий (инъекций) 600 мг</t>
  </si>
  <si>
    <t>Элосульфаза</t>
  </si>
  <si>
    <t>концентрат для приготовления раствора для инфузий 5 мл (5 мг активного вещества)</t>
  </si>
  <si>
    <t>B</t>
  </si>
  <si>
    <t>Препараты, влияющие на кроветворение и кровь </t>
  </si>
  <si>
    <t>B01</t>
  </si>
  <si>
    <t>Антикоагулянты</t>
  </si>
  <si>
    <t>Альтеплаза</t>
  </si>
  <si>
    <t>пор-к для инфузий лиоф., в к-те с р-лем 50 мг</t>
  </si>
  <si>
    <t>Антитромбин III</t>
  </si>
  <si>
    <t>пор-к для инфузий лиоф., в к-те с р-лем 1000 ме</t>
  </si>
  <si>
    <t>пор-к для инфузий лиоф., в к-те с р-лем 500 ме</t>
  </si>
  <si>
    <t>Бемипарин</t>
  </si>
  <si>
    <t>р-р для инъекций 2500 МЕ анти-FХА 0.2 мл</t>
  </si>
  <si>
    <t>р-р для инъекций 3500 МЕ анти-FХА 0.2 мл</t>
  </si>
  <si>
    <t>Дальтепарин</t>
  </si>
  <si>
    <t>р-р для инъекций 10000 ме 1 мл</t>
  </si>
  <si>
    <t>р-р для инъекций 2500 ме 0.2 мл</t>
  </si>
  <si>
    <t>р-р для инъекций 5000 ме 0.2 мл</t>
  </si>
  <si>
    <t>Дипиридамол</t>
  </si>
  <si>
    <t>р-р для инъекций 5 мг/мл 2 мл</t>
  </si>
  <si>
    <t>Надропарин</t>
  </si>
  <si>
    <t>р-р для инъекций 11400 анти-ХА МЕ 0.6 мл</t>
  </si>
  <si>
    <t>р-р для инъекций 2850 анти-ХА МЕ 0.3 мл</t>
  </si>
  <si>
    <t>р-р для инъекций 3800 анти-ХА МЕ 0.4 мл</t>
  </si>
  <si>
    <t>р-р для инъекций 5700 анти-ХА МЕ 0.6 мл</t>
  </si>
  <si>
    <t>р-р для инъекций 7600 анти-ХА МЕ 0.8 мл</t>
  </si>
  <si>
    <t>Ривароксабан</t>
  </si>
  <si>
    <t>таблетки, покрытые (пленочной) оболочкой, 10 мг</t>
  </si>
  <si>
    <t>таблетки, покрытые (пленочной) оболочкой, 15 мг</t>
  </si>
  <si>
    <t>таблетки, покрытые (пленочной) оболочкой, 20 мг</t>
  </si>
  <si>
    <t>Тенектеплаза</t>
  </si>
  <si>
    <t>пор-к для инъекций в/в, лиоф., в к-те с р-лем 10000 ед</t>
  </si>
  <si>
    <t>пор-к для инъекций в/в, лиоф., в к-те с р-лем 40 мг</t>
  </si>
  <si>
    <t>пор-к для инъекций в/в, лиоф., в к-те с р-лем 50 мг</t>
  </si>
  <si>
    <t>Фондапаринукс</t>
  </si>
  <si>
    <t>р-р для инъекций в/в, п/к 5 мг/мл 0.5 мл</t>
  </si>
  <si>
    <t>Эноксапарин</t>
  </si>
  <si>
    <t>р-р для инъекций 2000 анти-ХА МЕ 0.2 мл</t>
  </si>
  <si>
    <t>р-р для инъекций 4000 анти-ХА МЕ 0.4 мл</t>
  </si>
  <si>
    <t>р-р для инъекций 6000 анти-ХА МЕ 0.6 мл</t>
  </si>
  <si>
    <t>р-р для инъекций 8000 анти-ХА МЕ 0.8 мл</t>
  </si>
  <si>
    <t>B02</t>
  </si>
  <si>
    <t>Гемостатические препараты</t>
  </si>
  <si>
    <t>Антиингибиторный коагулянтный комплекс с механизмом активации фактора VIII</t>
  </si>
  <si>
    <t>пор-к для инфузий лиоф./лиофилизат, в к-те с р-лем и набором для введ-я 500 ед</t>
  </si>
  <si>
    <t>Апротинин</t>
  </si>
  <si>
    <t>р-р для инъекций 100000 кие 10 мл</t>
  </si>
  <si>
    <t>лиофилизированный порошок (лиофилизат) для приготовления раствора для внутривенного введения 500 ме</t>
  </si>
  <si>
    <t>лиофилизированный порошок (лиофилизат) для приготовления раствора для инфузий (для инъекций) (раствора для внутривенного введения) 1000 ме</t>
  </si>
  <si>
    <t>лиофилизированный порошок (лиофилизат) для приготовления раствора для инфузий (для инъекций) (раствора для внутривенного введения) 500 ме</t>
  </si>
  <si>
    <t>лиофилизированный порошок (лиофилизат) для приготовления раствора для инфузий (для инъекций) 250 ме</t>
  </si>
  <si>
    <t>пор-к для инъекций лиоф./лиофилизат, в к-те с р-лем и набором для введения 1000 ме</t>
  </si>
  <si>
    <t>пор-к для инъекций лиоф./лиофилизат, в к-те с р-лем и набором для введения 250 ме</t>
  </si>
  <si>
    <t>пор-к для инъекций лиоф./лиофилизат., в к-те с р-лем и набором для введения 500 ме</t>
  </si>
  <si>
    <t>пор-к для инъекций лиоф./лиофилизат, в к-те с р-лем и набором для введения 500 ме</t>
  </si>
  <si>
    <t>лиофилизированный порошок для в/в введения 1000МЕ/ 1000 МЕ</t>
  </si>
  <si>
    <t>лиофилизированный порошок для в/в введения 500МЕ/ 500 МЕ</t>
  </si>
  <si>
    <t>Ромиплостим</t>
  </si>
  <si>
    <t>лиоф. пор-к для пригот. р-ра для п/к введ. 250 мкг.</t>
  </si>
  <si>
    <t>Транексамовая кислота</t>
  </si>
  <si>
    <t>р-р для инъекций в/в 50 мг/мл 20 мл</t>
  </si>
  <si>
    <t>р-р для инъекций в/в 50 мг/мл 5 мл</t>
  </si>
  <si>
    <t>Фибриноген 85мг+Тромбин 15ЕД+Кальция хлорид 8,5мг/мл 3мл</t>
  </si>
  <si>
    <t>набор для приг. гемостат. геля для местного прим.</t>
  </si>
  <si>
    <t>Фибриноген 85мг+Тромбин 600ЕД+Кальция хлорид 8,5мг/мл 3мл</t>
  </si>
  <si>
    <t>Фибриноген+Тромбин</t>
  </si>
  <si>
    <t>губка 2.5 см 3 см 0.5 см</t>
  </si>
  <si>
    <t>губка 4.8 см 4.8 см 0.5 см</t>
  </si>
  <si>
    <t>губка 9.5 см 4.8 см 0.5 см</t>
  </si>
  <si>
    <t>р-р для инъекций 2 мг 0.2 мл</t>
  </si>
  <si>
    <t>р-р для инъекций водный 10 мг/мл 1 мл</t>
  </si>
  <si>
    <t>Элтромбопаг</t>
  </si>
  <si>
    <t>таблетки, покрытые пленочной оболочкой, 25 мг</t>
  </si>
  <si>
    <t>таблетки, покрытые пленочной оболочкой, 50 мг</t>
  </si>
  <si>
    <t>пор-к для инъекций в/в, лиоф., в к-те с р-лем 100 КЕД 2 мг</t>
  </si>
  <si>
    <t>пор-к для инъекций в/в, лиоф., в к-те с р-лем 250 КЕД 5 мг</t>
  </si>
  <si>
    <t>пор-к для инъекций в/в, лиоф., в к-те с р-лем 50 КЕД 1 мг</t>
  </si>
  <si>
    <t>B03</t>
  </si>
  <si>
    <t>Антианемические препараты</t>
  </si>
  <si>
    <t>Железа карбоксимальтозат</t>
  </si>
  <si>
    <t>р-р для инъекций в/в 50 мг/мл 10 мл</t>
  </si>
  <si>
    <t>р-р для инъекций в/в 50 мг/мл 2 мл</t>
  </si>
  <si>
    <t>Эритропоэтин</t>
  </si>
  <si>
    <t>р-р для инъекций 10000 ме/мл 1 мл</t>
  </si>
  <si>
    <t>р-р для инъекций 4000 ме/мл 1 мл</t>
  </si>
  <si>
    <t>р-р для инъекций в/в, п/к 2000 ме/мл 1 мл</t>
  </si>
  <si>
    <t>р-р для инъекций в/в, п/к 40000 ме 1 мл</t>
  </si>
  <si>
    <t>B05</t>
  </si>
  <si>
    <t>Плазмозамещающие и перфузионные растворы</t>
  </si>
  <si>
    <t>L-аланил-L-глутамин</t>
  </si>
  <si>
    <t>концентрат для инфузий 100 мл</t>
  </si>
  <si>
    <t>концентрат для инфузий 50 мл</t>
  </si>
  <si>
    <t>Белки плазмы человека</t>
  </si>
  <si>
    <t>р-р для инфузий белков плазмы человека (группа крови 0) замороженный 45 - 70 мг/мл 200 мл</t>
  </si>
  <si>
    <t>р-р для инфузий белков плазмы человека (группа крови A) замороженный 45 - 70 мг/мл 200 мл</t>
  </si>
  <si>
    <t>р-р для инфузий белков плазмы человека (группа крови AB) замороженный 45 - 70 мг/мл 200 мл</t>
  </si>
  <si>
    <t>р-р для инфузий белков плазмы человека (группа крови B) замороженный 45 - 70 мг/мл 200 мл</t>
  </si>
  <si>
    <t>Желатин сукцинированный+Натрия хлорид+Натрия гидроксид</t>
  </si>
  <si>
    <t>р-р для инфузий 500 мл</t>
  </si>
  <si>
    <t>Жировая эмульсия</t>
  </si>
  <si>
    <t>эмульсия для инфузий 10 % 100 мл</t>
  </si>
  <si>
    <t>эмульсия для инфузий 10 % 500 мл</t>
  </si>
  <si>
    <t>эмульсия для инфузий 20 % 100 мл</t>
  </si>
  <si>
    <t>эмульсия для инфузий 20 % 500 мл</t>
  </si>
  <si>
    <t>Жировая эмульсия (Глюкоза+Вамин 18 Новум+Интралипид)</t>
  </si>
  <si>
    <t>эмульсия для инфузий 1026 мл</t>
  </si>
  <si>
    <t>эмульсия для инфузий 1440 мл</t>
  </si>
  <si>
    <t>эмульсия для инфузий 1540 мл</t>
  </si>
  <si>
    <t>эмульсия для инфузий 1920 мл</t>
  </si>
  <si>
    <t>эмульсия для инфузий 2053 мл</t>
  </si>
  <si>
    <t>эмульсия для инфузий 2400 мл</t>
  </si>
  <si>
    <t>эмульсия для инфузий 2566 мл</t>
  </si>
  <si>
    <t>Кальция хлорид</t>
  </si>
  <si>
    <t>р-р для инъекций в/в 100 мг/мл 10 мл</t>
  </si>
  <si>
    <t>р-р для инъекций в/в 100 мг/мл 5 мл</t>
  </si>
  <si>
    <t>р-р для перитонеального диализа 1.5 % глюкозы 1.75 ммоль/л кальция 2000 мл</t>
  </si>
  <si>
    <t>р-р для перитонеального диализа 2.3 % глюкозы 1.75 ммоль/л кальция 2000 мл</t>
  </si>
  <si>
    <t>р-р для перитонеального диализа 4.25 % глюкозы 1.75 ммоль/л кальция 2000 мл</t>
  </si>
  <si>
    <t>р-р для перитонеального диализа 1.5 % глюкозы 1.75 ммоль/л кальция 3000 мл</t>
  </si>
  <si>
    <t>р-р для перитонеального диализа 1.5 % глюкозы 3000 мл</t>
  </si>
  <si>
    <t>р-р для перитонеального диализа 2.3 % глюкозы 1.75 ммоль/л кальция 3000 мл</t>
  </si>
  <si>
    <t>р-р для перитонеального диализа 2.3 % глюкозы 3000 мл</t>
  </si>
  <si>
    <t>р-р для перитонеального диализа 4.25 % глюкозы 2000 мл</t>
  </si>
  <si>
    <t>р-р для перитонеального диализа 1.5 % глюкозы 1.25 ммоль/л кальция 2000 мл</t>
  </si>
  <si>
    <t>р-р для перитонеального диализа 1.5 % глюкозы 1.75 ммоль/л кальция 5000 мл</t>
  </si>
  <si>
    <t>р-р для перитонеального диализа 2.3 % глюкозы 1.25 ммоль/л кальция 2000 мл</t>
  </si>
  <si>
    <t>Меглюмина натрия сукцинат</t>
  </si>
  <si>
    <t>р-р для инфузий 1.5 % 400 мл</t>
  </si>
  <si>
    <t>Набор аминокислот (Гепа)</t>
  </si>
  <si>
    <t>Набор аминокислот (Нефро)</t>
  </si>
  <si>
    <t>р-р для инфузий 250 мл</t>
  </si>
  <si>
    <t>Набор аминокислот без электролитов</t>
  </si>
  <si>
    <t>р-р для инфузий 10 % 100 мл</t>
  </si>
  <si>
    <t>р-р для инфузий 14% (11%) 500 мл</t>
  </si>
  <si>
    <t>р-р для инфузий 5% (6%) 100 мл</t>
  </si>
  <si>
    <t>р-р для инфузий 5% (6%) 500 мл</t>
  </si>
  <si>
    <t>р-р для инфузий 8 % (10%) 500 мл</t>
  </si>
  <si>
    <t>Набор аминокислот с электролитами</t>
  </si>
  <si>
    <t>р-р для инфузий 5 % (4%) 400 мл</t>
  </si>
  <si>
    <t>Натрия хлорид+Калия хлорид+Натрия лактат+Кальция хлорид дигидрат+Магния хлорид гексагидрат+Глюкоза моногидрат</t>
  </si>
  <si>
    <t>р-р для гемофильтрации 2 ммоль/л калия 5000 мл</t>
  </si>
  <si>
    <t>р-р для гемофильтрации 4 ммоль/л калия 5000 мл</t>
  </si>
  <si>
    <t>Ретинол+Эргокальциферол+Токоферол+Фитоменадион</t>
  </si>
  <si>
    <t>концентрат для инфузий 10 мл</t>
  </si>
  <si>
    <t>Р-р A (Калия хлорид+Кальция хлорид дигидрат+Магния хлорид гексагидрат+Глюкоза моногидрат)+Р-р B (Натрия хлорид+Натрия гидрокарбонат)</t>
  </si>
  <si>
    <t>р-р для гемофильтрации 3 ммоль/л калия 5000 мл</t>
  </si>
  <si>
    <t>р-р для гемофильтрации без калия 5000 мл</t>
  </si>
  <si>
    <t>Хрома хлорид+Меди хлорид+Железа хлорид+Марганца хлорид+Калия йодид+Натрия фторид+Натрия молибдат+Натрия селенит+Цинка хлорид</t>
  </si>
  <si>
    <t>C</t>
  </si>
  <si>
    <t>Препараты для лечения заболеваний сердечно­сосудистой системы </t>
  </si>
  <si>
    <t>C01</t>
  </si>
  <si>
    <t>Препараты для лечения заболеваний сердца</t>
  </si>
  <si>
    <t>р-р для инъекций 3 мг/мл 2 мл</t>
  </si>
  <si>
    <t>концентрат для инфузий 0.1 мг 0.2 мл</t>
  </si>
  <si>
    <t>пор-к (концентрат) для инфузий лиоф. 20 мкг</t>
  </si>
  <si>
    <t>Глицерил тринитрат</t>
  </si>
  <si>
    <t>концентрат для инфузий 10 мг/мл 2 мл</t>
  </si>
  <si>
    <t>Дигоксин</t>
  </si>
  <si>
    <t>р-р для инъекций 0.25 мг/мл 1 мл</t>
  </si>
  <si>
    <t>Добутамин</t>
  </si>
  <si>
    <t>р-р (порошок) для инъекций 250 мг 20 мл</t>
  </si>
  <si>
    <t>Ивабрадин</t>
  </si>
  <si>
    <t>таблетки п/о 5 мг</t>
  </si>
  <si>
    <t>таблетки п/о 7.5 мг</t>
  </si>
  <si>
    <t>концентрат для инфузий 1 мг/мл 10 мл</t>
  </si>
  <si>
    <t>Коргликон</t>
  </si>
  <si>
    <t>р-р для инъекций 0.6 мг/мл 1 мл</t>
  </si>
  <si>
    <t>Левосимендан</t>
  </si>
  <si>
    <t>концентрат для инфузий 2.5 мг/мл 5 мл</t>
  </si>
  <si>
    <t>концентрат для инфузий 1 мг/мл 4 мл</t>
  </si>
  <si>
    <t>концентрат для инфузий 2 мг/мл 4 мл</t>
  </si>
  <si>
    <t>Пропафенон</t>
  </si>
  <si>
    <t>таблетки п/о 150 мг</t>
  </si>
  <si>
    <t>Строфантин</t>
  </si>
  <si>
    <t>р-р для инъекций 10 мг/мл 1 мл</t>
  </si>
  <si>
    <t>Фосфокреатин</t>
  </si>
  <si>
    <t>лиофилизат для приготовления раствора для инфузий 1 г</t>
  </si>
  <si>
    <t>Этацизин</t>
  </si>
  <si>
    <t>таблетки п/о 50 мг</t>
  </si>
  <si>
    <t>C02</t>
  </si>
  <si>
    <t>Антигипертензивные препараты</t>
  </si>
  <si>
    <t>Гексаметоний бензосульфонат</t>
  </si>
  <si>
    <t>р-р для инъекций 25 мг/мл 1 мл</t>
  </si>
  <si>
    <t>Клонидин</t>
  </si>
  <si>
    <t>р-р для инъекций 0.1 мг/мл 1 мл</t>
  </si>
  <si>
    <t>Метилдопа</t>
  </si>
  <si>
    <t>таблетки 250 мг</t>
  </si>
  <si>
    <t>р-р для инъекций в/в 5 мг/мл 10 мл</t>
  </si>
  <si>
    <t>р-р для инъекций в/в 5 мг/мл 20 мл</t>
  </si>
  <si>
    <t>р-р для инъекций в/в 5 мг/мл 5 мл</t>
  </si>
  <si>
    <t>C05</t>
  </si>
  <si>
    <t>Ангиопротекторы</t>
  </si>
  <si>
    <t>р-р для инъекций 10 мг/мл 2 мл</t>
  </si>
  <si>
    <t>C08</t>
  </si>
  <si>
    <t>Блокаторы кальциевых каналов</t>
  </si>
  <si>
    <t>Нимодипин</t>
  </si>
  <si>
    <t>р-р для инфузий 0.2 мг/мл 50 мл</t>
  </si>
  <si>
    <t>Нифедипин</t>
  </si>
  <si>
    <t>таблетки, покрытые (пленочной) оболочкой, с контролируемым высвобождением 30 мг</t>
  </si>
  <si>
    <t>таблетки, покрытые (пленочной) оболочкой, с контролируемым высвобождением 60 мг</t>
  </si>
  <si>
    <t>C09</t>
  </si>
  <si>
    <t>Препараты, влияющие на ренин-ангиотензиновую систему</t>
  </si>
  <si>
    <t>Сакубитрил+Валсартан</t>
  </si>
  <si>
    <t>таблетки, покрытые пленочной оболочкой, 24 мг/26 мг</t>
  </si>
  <si>
    <t>таблетки, покрытые пленочной оболочкой, 49 мг/51 мг</t>
  </si>
  <si>
    <t>таблетки, покрытые пленочной оболочкой, 97 мг/103 мг</t>
  </si>
  <si>
    <t>C10</t>
  </si>
  <si>
    <t>Гиполипидемические препараты</t>
  </si>
  <si>
    <t>Симвастатин</t>
  </si>
  <si>
    <t>таблетки, покрытые пленочной оболочкой, 10 мг</t>
  </si>
  <si>
    <t>таблетки, покрытые пленочной оболочкой, 20 мг</t>
  </si>
  <si>
    <t>G</t>
  </si>
  <si>
    <t>Препараты для лечения  заболеваний  урогенитальных органов и половые гормоны </t>
  </si>
  <si>
    <t>G02</t>
  </si>
  <si>
    <t>Прочие препараты для лечения гинекологических заболеваний</t>
  </si>
  <si>
    <t>Атозибан</t>
  </si>
  <si>
    <t>концентрат (р-р) для инфузий 7.5 мг/мл 0.9 мл</t>
  </si>
  <si>
    <t>концентрат для инфузий 7.5 мг/мл 5 мл</t>
  </si>
  <si>
    <t>Динопростон</t>
  </si>
  <si>
    <t>гель вагин. 1 мг 3 г</t>
  </si>
  <si>
    <t>гель интрацервикальный 0.5 мг 3 г</t>
  </si>
  <si>
    <t>гель интрацервикальный 1 мг 3.5 г</t>
  </si>
  <si>
    <t>концентрат для инфузий 1 мг/мл 0.75 мл</t>
  </si>
  <si>
    <t>Мизопростол</t>
  </si>
  <si>
    <t>таблетки 200 мкг</t>
  </si>
  <si>
    <t>G03</t>
  </si>
  <si>
    <t>Половые гормоны и модуляторы половой системы</t>
  </si>
  <si>
    <t>лиофилизат (лиофилизир. порошок) для пригот. р-ра для п/к введения 5,5 мкг (75ме)</t>
  </si>
  <si>
    <t>Гонадотропин хорионический</t>
  </si>
  <si>
    <t>пор-к для инъекций в/м, п/к, лиоф. в к-те с р-лем 1500 ме</t>
  </si>
  <si>
    <t>пор-к для инъекций в/м, п/к, лиоф. в к-те с р-лем 5000 ме</t>
  </si>
  <si>
    <t>Мифепристон</t>
  </si>
  <si>
    <t>таблетки 200 мг</t>
  </si>
  <si>
    <t>Прогестерон</t>
  </si>
  <si>
    <t>капсулы 100 мг</t>
  </si>
  <si>
    <t>капсулы 200 мг</t>
  </si>
  <si>
    <t>лиофилизат для приготовления раствора для подкожного введения 5,5 мкг (75ме)</t>
  </si>
  <si>
    <t>раствор для подкожного введения 22 мкг (300 ме)/0,5мл</t>
  </si>
  <si>
    <t>р-р для инъекций п/к 250 мкг 0.5 мл</t>
  </si>
  <si>
    <t>Ципротерон</t>
  </si>
  <si>
    <t>р-р для инъекций в/м, масл. 100 мг/мл 3 мл</t>
  </si>
  <si>
    <t>G04</t>
  </si>
  <si>
    <t>Препараты для лечения урологических заболеваний</t>
  </si>
  <si>
    <t>таблетки п/о 20 мг</t>
  </si>
  <si>
    <t>таблетки п/о 15 мг</t>
  </si>
  <si>
    <t>H</t>
  </si>
  <si>
    <t>Гормональные  препараты  для  системного использования  (исключая половые гормоны)</t>
  </si>
  <si>
    <t>H01</t>
  </si>
  <si>
    <t>Гормоны гипоталамуса и гипофиза и их аналоги</t>
  </si>
  <si>
    <t>Демокситоцин</t>
  </si>
  <si>
    <t>таблетки 50 ме</t>
  </si>
  <si>
    <t>Десмопрессин</t>
  </si>
  <si>
    <t>спрей назальн. 10 мкг/доз 50 доз</t>
  </si>
  <si>
    <t>таблетки 0.1 мг</t>
  </si>
  <si>
    <t>таблетки 0.2 мг</t>
  </si>
  <si>
    <t>Карбетоцин</t>
  </si>
  <si>
    <t>р-р для инъекций 100 мкг/мл 1 мл</t>
  </si>
  <si>
    <t>Ланреотид</t>
  </si>
  <si>
    <t>Октреотид</t>
  </si>
  <si>
    <t>пор-к для инъекций в к-те с р-лем, адаптером для флак., иглой д/ин 10 мг</t>
  </si>
  <si>
    <t>пор-к для инъекций в к-те с р-лем, адаптером для флак., иглой д/ин 20 мг</t>
  </si>
  <si>
    <t>пор-к для инъекций в к-те с р-лем, адаптером для флак., иглой д/ин 30 мг</t>
  </si>
  <si>
    <t>р-р для инъекций (для внутривенного и подкожного введения) 100 мкг/мл 1 мл</t>
  </si>
  <si>
    <t>р-р для инъекций (для внутривенного и подкожного введения) 50 мкг/мл 1 мл</t>
  </si>
  <si>
    <t>р-р для инъекций п/к 10 мг 1.5 мл</t>
  </si>
  <si>
    <t>Тиротропин</t>
  </si>
  <si>
    <t>пор-к для инъекций лиоф. 0.9 мг</t>
  </si>
  <si>
    <t>H02</t>
  </si>
  <si>
    <t>Кортикостероиды для системного применения</t>
  </si>
  <si>
    <t>Бетаметазон</t>
  </si>
  <si>
    <t>суспензия для инъекций 2 мг/мл 5 мг/мл 1 мл</t>
  </si>
  <si>
    <t>Гидрокортизон</t>
  </si>
  <si>
    <t>пор-к для инъекций 100 мг</t>
  </si>
  <si>
    <t>суспензия для инъекций 25 мг/мл 2 мл</t>
  </si>
  <si>
    <t>таблетки 20 мг</t>
  </si>
  <si>
    <t>Дексаметазон</t>
  </si>
  <si>
    <t>таблетки 0.5 мг</t>
  </si>
  <si>
    <t>Метилпреднизолон</t>
  </si>
  <si>
    <t>пор-к для инъекций 125 мг</t>
  </si>
  <si>
    <t>пор-к для инъекций 250 мг</t>
  </si>
  <si>
    <t>пор-к для инъекций 40 мг</t>
  </si>
  <si>
    <t>пор-к для инъекций 500 мг</t>
  </si>
  <si>
    <t>пор-к для инъекций лиоф., в к-те с р-лем 1000 мг</t>
  </si>
  <si>
    <t>таблетки 16 мг</t>
  </si>
  <si>
    <t>таблетки 32 мг</t>
  </si>
  <si>
    <t>таблетки 4 мг</t>
  </si>
  <si>
    <t>таблетки 8 мг</t>
  </si>
  <si>
    <t>Триамцинолон</t>
  </si>
  <si>
    <t>суспензия для инъекций 40 мг/мл 1 мл</t>
  </si>
  <si>
    <t>Флудрокортизон</t>
  </si>
  <si>
    <t>H04</t>
  </si>
  <si>
    <t>Гормоны поджелудочной железы</t>
  </si>
  <si>
    <t>Глюкагон</t>
  </si>
  <si>
    <t>пор-к для инъекций лиоф., в к-те с р-лем 1 мг</t>
  </si>
  <si>
    <t>H05</t>
  </si>
  <si>
    <t>Препараты, регулирующие обмен кальция</t>
  </si>
  <si>
    <t>Парикальцитол</t>
  </si>
  <si>
    <t>р-р для инъекций 5 мкг/мл 1 мл</t>
  </si>
  <si>
    <t>J</t>
  </si>
  <si>
    <t>Противомикробные препараты для системного использования</t>
  </si>
  <si>
    <t>J01</t>
  </si>
  <si>
    <t>Противомикробные препараты для системного применения</t>
  </si>
  <si>
    <t>Амоксициллин+Клавулановая кислота</t>
  </si>
  <si>
    <t>пор-к для приг. сусп. для внутр. прим. 125 мг/5мл 31.25 мг/5мл</t>
  </si>
  <si>
    <t>пор-к для приг. сусп. для приема внутрь (для внутреннего применения) 200 мг/5мл 28.5 мг/5мл</t>
  </si>
  <si>
    <t>пор-к для приг. сусп. для приема внутрь (для внутреннего применения) 400 мг/5мл 57 мг/5мл</t>
  </si>
  <si>
    <t>пор-к для приг. сусп. для приема внутрь 250 мг/5мл 62.5 мг/5мл 100 мл</t>
  </si>
  <si>
    <t>Ампициллин+Сульбактам</t>
  </si>
  <si>
    <t>пор-к для инъекций в/в, в/м 1000 мг 500 мг</t>
  </si>
  <si>
    <t>пор-к для инъекций в/в, в/м 500 мг 250 мг</t>
  </si>
  <si>
    <t>Бензатин бензилпенициллин+Бензилпенициллин</t>
  </si>
  <si>
    <t>пор-к для инъекций в/м 1200000 ед 300000 ед</t>
  </si>
  <si>
    <t>Бензилпенициллин</t>
  </si>
  <si>
    <t>пор-к для инъекций 1000000 ед</t>
  </si>
  <si>
    <t>Даптомицин</t>
  </si>
  <si>
    <t>пор-к для инфузий лиоф. 500 мг</t>
  </si>
  <si>
    <t>Дорипенем</t>
  </si>
  <si>
    <t>пор-к для инфузий 500 мг</t>
  </si>
  <si>
    <t>Кларитромицин</t>
  </si>
  <si>
    <t>гранулы для приг. суспензии для внутр. прим. (для приема внутрь) 25 мг/мл (в детской практике)</t>
  </si>
  <si>
    <t>Колистин</t>
  </si>
  <si>
    <t>пор-к для инъекций и ингаляций 2 млн. ме</t>
  </si>
  <si>
    <t>порошок для приготовления раствора для внутривенного введения по 1000000 ед</t>
  </si>
  <si>
    <t>Линезолид</t>
  </si>
  <si>
    <t>гранулы для приг. суспензии для внутр. прим. 100 мг/5мл 40 г</t>
  </si>
  <si>
    <t>р-р для инфузий 2 мг/мл 100 мл</t>
  </si>
  <si>
    <t>р-р для инфузий 2 мг/мл 200 мл</t>
  </si>
  <si>
    <t>р-р для инфузий 2 мг/мл 300 мл</t>
  </si>
  <si>
    <t>таблетки п/о (пленочной) 600 мг</t>
  </si>
  <si>
    <t>Моксифлоксацин</t>
  </si>
  <si>
    <t>р-р для инфузий 400 мг 250 мл</t>
  </si>
  <si>
    <t>таблетки п/о 400 мг</t>
  </si>
  <si>
    <t>Пиперациллин+Тазобактам</t>
  </si>
  <si>
    <t>пор-к для инъекций в/в, лиоф. 4000 мг 500 мг</t>
  </si>
  <si>
    <t>Тигециклин</t>
  </si>
  <si>
    <t>пор-к для инфузий 50 мг</t>
  </si>
  <si>
    <t>Цефоперазон+Сульбактам</t>
  </si>
  <si>
    <t>пор-к для инъекций 1000 мг 1000 мг</t>
  </si>
  <si>
    <t>Эритромицин</t>
  </si>
  <si>
    <t>пор-к для инъекций в/в, лиоф. 100 мг</t>
  </si>
  <si>
    <t>Эртапенем</t>
  </si>
  <si>
    <t>пор-к для инъекций в/в, в/м, лиоф. 1000 мг</t>
  </si>
  <si>
    <t>J02</t>
  </si>
  <si>
    <t>Противогрибковые препараты для системного применения</t>
  </si>
  <si>
    <t>Амфотерицин В</t>
  </si>
  <si>
    <t>концентрат для инфузий (липидный комплекс) 5 мг/мл 10 мл</t>
  </si>
  <si>
    <t>концентрат для инфузий (липидный комплекс) 5 мг/мл 2 мл</t>
  </si>
  <si>
    <t>концентрат для инфузий (липидный комплекс) 5 мг/мл 20 мл</t>
  </si>
  <si>
    <t>суспензия для детей 100 мг/мл (МЛ)</t>
  </si>
  <si>
    <t>Анидулафунгин</t>
  </si>
  <si>
    <t>пор-к для инфузий лиоф. 100 мг</t>
  </si>
  <si>
    <t>Итраконазол</t>
  </si>
  <si>
    <t>р-р для приема внутрь 10 мг/мл 150 мл</t>
  </si>
  <si>
    <t>Каспофунгин</t>
  </si>
  <si>
    <t>пор-к для инфузий лиоф. 50 мг</t>
  </si>
  <si>
    <t>пор-к для инфузий лиоф. 70 мг</t>
  </si>
  <si>
    <t>Микафунгин</t>
  </si>
  <si>
    <t>Позаконазол</t>
  </si>
  <si>
    <t>суспензия для приема внутрь 40 мг/мл 105 мл</t>
  </si>
  <si>
    <t>J04</t>
  </si>
  <si>
    <t>Препараты, активные в отношении микобактерий</t>
  </si>
  <si>
    <t>таблетки 100 мг</t>
  </si>
  <si>
    <t>Изониазид</t>
  </si>
  <si>
    <t>таблетки 300 мг</t>
  </si>
  <si>
    <t>Пиразинамид</t>
  </si>
  <si>
    <t>таблетки 500 мг</t>
  </si>
  <si>
    <t>Рифампицин</t>
  </si>
  <si>
    <t>капсулы 150 мг</t>
  </si>
  <si>
    <t>Циклосерин</t>
  </si>
  <si>
    <t>капсулы 250 мг</t>
  </si>
  <si>
    <t>Этамбутол</t>
  </si>
  <si>
    <t>таблетки п/о пленочной 400 мг</t>
  </si>
  <si>
    <t>J05</t>
  </si>
  <si>
    <t>Противовирусные препараты для системного применения</t>
  </si>
  <si>
    <t>таблетки п/о 300 мг</t>
  </si>
  <si>
    <t>таблетки п/о 600 мг/ 300 мг</t>
  </si>
  <si>
    <t>таблетки п/о 300 мг 100 мг</t>
  </si>
  <si>
    <t>Валацикловир</t>
  </si>
  <si>
    <t>таблетки п/о 500 мг</t>
  </si>
  <si>
    <t>Валганцикловир</t>
  </si>
  <si>
    <t>таблетки п/о 450 мг</t>
  </si>
  <si>
    <t>Ганцикловир</t>
  </si>
  <si>
    <t>таблетки п/о 100 мг 40 мг</t>
  </si>
  <si>
    <t>таблетки п/о 60 мг</t>
  </si>
  <si>
    <t>таблетки п/о 50 мг 300 мг 300 мг</t>
  </si>
  <si>
    <t>концентрат для инфузий 10 мг/мл 20 мл</t>
  </si>
  <si>
    <t>таблетки п/о 150 мг /300 мг</t>
  </si>
  <si>
    <t>р-р для приема внутрь 80 мг/мл 20 мг/мл 60 мл</t>
  </si>
  <si>
    <t>таблетки п/о 200 мг /50 мг</t>
  </si>
  <si>
    <t>Ремдесивир</t>
  </si>
  <si>
    <t>таблетки п/о 400 мг / 90 мг</t>
  </si>
  <si>
    <t>таблетки п/о 200 мг /300 мг</t>
  </si>
  <si>
    <t>таблетки п/о 600 мг</t>
  </si>
  <si>
    <t>таблетки п/о 600 мг / 200 мг / 300 мг</t>
  </si>
  <si>
    <t>J06</t>
  </si>
  <si>
    <t>Иммунные сыворотки и иммуноглобулины</t>
  </si>
  <si>
    <t>р-р для инъекций не менее 150 ме/мл 5 мл</t>
  </si>
  <si>
    <t>Иммуноглобулин антистафилококковый</t>
  </si>
  <si>
    <t>р-р для инъекций 3 мл</t>
  </si>
  <si>
    <t>р-р для инъекций в/м 1 мл</t>
  </si>
  <si>
    <t>р-р для инъекций в/м 250 ме 1 доза</t>
  </si>
  <si>
    <t>р-р для в/м введения 100 мг/мл 1.5 мл</t>
  </si>
  <si>
    <t>р-р для инфузий 100 мг/мл 50 мл</t>
  </si>
  <si>
    <t>р-р для инфузий 50 мг/мл 50 мл</t>
  </si>
  <si>
    <t>р-р для инъекций 1 доза 1.5 мл</t>
  </si>
  <si>
    <t>р-р для инъекций 165 мг/мл 10 мл</t>
  </si>
  <si>
    <t>р-р для инъекций 165 мг/мл 20 мл</t>
  </si>
  <si>
    <t>Паливизумаб</t>
  </si>
  <si>
    <t>пор-к для инъекций лиоф., в к-те с р-лем 50 мг (раствор для инъекций 100 мг/мл 0,5 мл)</t>
  </si>
  <si>
    <t>р-р для инъекций 150 ае 1 доза</t>
  </si>
  <si>
    <t>р-р для инъекций 5000 ме/доза</t>
  </si>
  <si>
    <t>р-р для инъекций 10000 ме/доза</t>
  </si>
  <si>
    <t>р-р для инъекций в к-те с р-ром сыворотки 30000 ме/доз 1 мл</t>
  </si>
  <si>
    <t>р-р для инъекций в к-те с р-ром сыворотки 10000 ме</t>
  </si>
  <si>
    <t>р-р для инъекций в к-те с р-ром сыворотки 3000 ме</t>
  </si>
  <si>
    <t>J07</t>
  </si>
  <si>
    <t>Вакцины</t>
  </si>
  <si>
    <t>суспензия для инъекций 2 дозы 1 мл</t>
  </si>
  <si>
    <t xml:space="preserve">суспензия для инъекций в/м и п/к 2 дозы 1 мл </t>
  </si>
  <si>
    <t>Анатоксин дифтерийный с уменьшенным содержанием антигена</t>
  </si>
  <si>
    <t>пор-к для инъекций лиоф., в к-те с р-лем 2.5 ме 1 доза</t>
  </si>
  <si>
    <t>суспензия для инъекций в/м 1 доза 0.5 мл</t>
  </si>
  <si>
    <t>суспензия (раствор) для инъекций в/м и п/к 1 доза 0.25 мл</t>
  </si>
  <si>
    <t>суспензия (раствор) для инъекций в/м и п/к 1 доза 0.5 мл</t>
  </si>
  <si>
    <t>суспензия для инъекций в/м 1 доза  0.5 мл</t>
  </si>
  <si>
    <t>пор-к для инъекций в/м, п/к, лиоф. в к-те с р-лем 1 доза 0.5 мл</t>
  </si>
  <si>
    <t>пор-к для инъекций в/м, п/к, лиоф. в к-те с р-лем 2 доза</t>
  </si>
  <si>
    <t>суспензия для инъекций в/м и п/к 1 доза 0.5 мл</t>
  </si>
  <si>
    <t>пор-к для инъекций лиоф., в к-те с р-лем 10 доз</t>
  </si>
  <si>
    <t>пор-к для инъекций п/к, лиоф. (лиофилизат) в к-те с р-лем 2 дозы 0,5 мл</t>
  </si>
  <si>
    <t>суспензия для инъекций в/м 2 дозы 1 мл</t>
  </si>
  <si>
    <t>суспензия (раствор) для внутримышечного введения (для инъекций) в шприцах (флаконах) 0.5 мл 1 доза</t>
  </si>
  <si>
    <t>пор-к для инъекций п/к, лиоф. (лиофилизат) в к-те с р-лем 0,5 мл 1 доза</t>
  </si>
  <si>
    <t>суспензия для инъекций для взрослых 1 доза 1 мл</t>
  </si>
  <si>
    <t>суспензия для инъекций для детей 1 доза 0.5 мл</t>
  </si>
  <si>
    <t>суспензия для инъекций в/м 1 доза 1 мл</t>
  </si>
  <si>
    <t>пор-к для инъекций в/к, лиоф., в к-те с р-лем 0.025 мг/доза 20 доз</t>
  </si>
  <si>
    <t>L</t>
  </si>
  <si>
    <t>Противоопухолевые препараты и иммуномодуляторы </t>
  </si>
  <si>
    <t>L01</t>
  </si>
  <si>
    <t>Противоопухолевые препараты</t>
  </si>
  <si>
    <t>Азацитидин</t>
  </si>
  <si>
    <t>пор-к для инъекций лиоф. 100 мг</t>
  </si>
  <si>
    <t>Акситиниб</t>
  </si>
  <si>
    <t>Аспарагиназа</t>
  </si>
  <si>
    <t>пор-к для инъекций лиоф. 10000 ме</t>
  </si>
  <si>
    <t>Атезолизумаб</t>
  </si>
  <si>
    <t>концентрат для инфузий 1200 мг /20 мл</t>
  </si>
  <si>
    <t>Бевацизумаб</t>
  </si>
  <si>
    <t>концентрат для инфузий 100 мг 4 мл</t>
  </si>
  <si>
    <t>концентрат для инфузий 400 мг 16 мл</t>
  </si>
  <si>
    <t>Бендамустин</t>
  </si>
  <si>
    <t xml:space="preserve">пор-к для инфузий 100 мг </t>
  </si>
  <si>
    <t>пор-к для инфузий 25 мг</t>
  </si>
  <si>
    <t>Блеомицин</t>
  </si>
  <si>
    <t>пор-к для инъекций лиоф. 15 ед</t>
  </si>
  <si>
    <t>Бозутиниб</t>
  </si>
  <si>
    <t>таблетки п/о 100 мг</t>
  </si>
  <si>
    <t>Бортезомиб</t>
  </si>
  <si>
    <t>пор-к для инъекций в/в, лиоф. 2 мг</t>
  </si>
  <si>
    <t>пор-к для инъекций в/в, лиоф. 3.5 мг</t>
  </si>
  <si>
    <t>Брентуксимаб</t>
  </si>
  <si>
    <t>Бусульфан</t>
  </si>
  <si>
    <t>таблетки п/о 2 мг</t>
  </si>
  <si>
    <t>Винбластин</t>
  </si>
  <si>
    <t>пор-к для инъекций в/в, лиоф. 5 мг</t>
  </si>
  <si>
    <t>Винкристин</t>
  </si>
  <si>
    <t>р-р для инъекций в/в 0.5 мг/мл 2 мл</t>
  </si>
  <si>
    <t>Винорельбин</t>
  </si>
  <si>
    <t>капсулы 20 мг</t>
  </si>
  <si>
    <t>капсулы 30 мг</t>
  </si>
  <si>
    <t>концентрат для инфузий 10 мг/мл 1 мл</t>
  </si>
  <si>
    <t>Гемцитабин</t>
  </si>
  <si>
    <t>пор-к для инфузий лиоф. 1000 мг</t>
  </si>
  <si>
    <t>пор-к для инфузий лиоф. 200 мг</t>
  </si>
  <si>
    <t>Гидроксикарбамид</t>
  </si>
  <si>
    <t>капсулы 500 мг</t>
  </si>
  <si>
    <t>Дакарбазин</t>
  </si>
  <si>
    <t>пор-к для инъекций в/в, лиоф. 200 мг</t>
  </si>
  <si>
    <t>Дактиномицин</t>
  </si>
  <si>
    <t>пор-к для инъекций лиоф. 0.5 мг</t>
  </si>
  <si>
    <t>Даунорубицин</t>
  </si>
  <si>
    <t>пор-к лиоф. (раствор) для инъекций в/в 20 мг</t>
  </si>
  <si>
    <t>Децитабин</t>
  </si>
  <si>
    <t>Доксорубицин</t>
  </si>
  <si>
    <t>пор-к лиоф. (концентрат) для инъекций в/в 10 мг</t>
  </si>
  <si>
    <t>Доцетаксел</t>
  </si>
  <si>
    <t>концентрат для инфузий 20 мг/мл 1 мл</t>
  </si>
  <si>
    <t>концентрат для инфузий 20 мг/мл 2 мл</t>
  </si>
  <si>
    <t>концентрат для инфузий 20 мг/мл 4 мл</t>
  </si>
  <si>
    <t>Идарубицин</t>
  </si>
  <si>
    <t>Иксазомиб</t>
  </si>
  <si>
    <t>капсулы 2.3 мг</t>
  </si>
  <si>
    <t>капсулы 3 мг</t>
  </si>
  <si>
    <t>капсулы 4 мг</t>
  </si>
  <si>
    <t>Иматиниб</t>
  </si>
  <si>
    <t>Иринотекан</t>
  </si>
  <si>
    <t>концентрат для инфузий 20 мг/мл 5 мл</t>
  </si>
  <si>
    <t>Ифосфамид</t>
  </si>
  <si>
    <t>пор-к для инъекций (для инфузий) в/в 1000 мг</t>
  </si>
  <si>
    <t>пор-к для инъекций в к-те с р-лем 500 мг</t>
  </si>
  <si>
    <t>Кабазитаксел</t>
  </si>
  <si>
    <t>концентрат для инфузий в к-те с р-лем 40 мг/мл 1.5 мл</t>
  </si>
  <si>
    <t>Капецитабин</t>
  </si>
  <si>
    <t>Карбоплатин</t>
  </si>
  <si>
    <t>концентрат для инфузий 10 мг/мл 15 мл</t>
  </si>
  <si>
    <t>концентрат для инфузий 10 мг/мл 45 мл</t>
  </si>
  <si>
    <t>концентрат для инфузий 10 мг/мл 5 мл</t>
  </si>
  <si>
    <t>Кармустин</t>
  </si>
  <si>
    <t>пор-к для инъекций лиоф., в к-те с р-лем 100 мг</t>
  </si>
  <si>
    <t>Кладрибин</t>
  </si>
  <si>
    <t>р-р (концентрат) для инъекций (инфузий) 1 мг/мл 10 мл</t>
  </si>
  <si>
    <t xml:space="preserve">р-р (концентрат) для инъекций (инфузий) 1 мг/мл 5 мл </t>
  </si>
  <si>
    <t>Кризотиниб</t>
  </si>
  <si>
    <t>Лапатиниб</t>
  </si>
  <si>
    <t>таблетки п/о 250 мг</t>
  </si>
  <si>
    <t>Ломустин</t>
  </si>
  <si>
    <t>капсулы 40 мг</t>
  </si>
  <si>
    <t>Мелфалан</t>
  </si>
  <si>
    <t>пор-к для инъекций лиоф., в к-те с р-лем 50 мг</t>
  </si>
  <si>
    <t>Меркаптопурин</t>
  </si>
  <si>
    <t>Метотрексат</t>
  </si>
  <si>
    <t>пор-к для инъекций лиоф. 10 мг</t>
  </si>
  <si>
    <t>пор-к для инъекций лиоф. 1000 мг</t>
  </si>
  <si>
    <t>пор-к для инъекций лиоф. 50 мг</t>
  </si>
  <si>
    <t>р-р для инъекций 10 мг/мл 5 мл (пор-к для инъекций лиоф. 50 мг)</t>
  </si>
  <si>
    <t>таблетки (таблетки п/о) 2.5 мг</t>
  </si>
  <si>
    <t>таблетки 10 мг</t>
  </si>
  <si>
    <t>Митоксантрон</t>
  </si>
  <si>
    <t>р-р для инъекций (концентрат для приготовления раствора для инфузий) 2 мг/мл 10 мл</t>
  </si>
  <si>
    <t>р-р для инъекций (концентрат для приготовления раствора для инфузий) 2 мг/мл 5 мл</t>
  </si>
  <si>
    <t>Нилотиниб</t>
  </si>
  <si>
    <t>Обинутузумаб</t>
  </si>
  <si>
    <t>концентрат для инфузий 1000 мг 40 мл</t>
  </si>
  <si>
    <t>Оксалиплатин</t>
  </si>
  <si>
    <t>Паклитаксел</t>
  </si>
  <si>
    <t>концентрат для инфузий 6 мг/мл 16.7 мл</t>
  </si>
  <si>
    <t>концентрат для инфузий 6 мг/мл 5 мл</t>
  </si>
  <si>
    <t>Пегаспаргаза</t>
  </si>
  <si>
    <t>р-р для инъекций (пор-к/пор-к лиоф.) в/в, в/м 750 ме/мл 5 мл</t>
  </si>
  <si>
    <t>Пеметрексед</t>
  </si>
  <si>
    <t>Пертузумаб</t>
  </si>
  <si>
    <t>концентрат для инфузий 420 мг 14 мл</t>
  </si>
  <si>
    <t>Прокарбазин</t>
  </si>
  <si>
    <t>капсулы 50 мг</t>
  </si>
  <si>
    <t>Регорафениб</t>
  </si>
  <si>
    <t>таблетки п/о 40 мг</t>
  </si>
  <si>
    <t>таблетки п/о 200 мг</t>
  </si>
  <si>
    <t>Ритуксимаб</t>
  </si>
  <si>
    <t>концентрат для инфузий 10 мг/мл 10 мл</t>
  </si>
  <si>
    <t>концентрат для инфузий 10 мг/мл 50 мл</t>
  </si>
  <si>
    <t>Руксолитиниб</t>
  </si>
  <si>
    <t>таблетки 15 мг</t>
  </si>
  <si>
    <t>таблетки 5 мг</t>
  </si>
  <si>
    <t>Сорафениб</t>
  </si>
  <si>
    <t>Тегафур</t>
  </si>
  <si>
    <t>капсулы 400 мг</t>
  </si>
  <si>
    <t>Темозоломид</t>
  </si>
  <si>
    <t>пор-к для приг. геля для местного прим. 100 мг</t>
  </si>
  <si>
    <t>Темсиролимус</t>
  </si>
  <si>
    <t>концентрат для инфузий в к-те с р-лем 25 мг/мл 1.2 мл</t>
  </si>
  <si>
    <t>таблетки 2 мг</t>
  </si>
  <si>
    <t>Трастузумаб</t>
  </si>
  <si>
    <t>пор-к для инфузий лиоф. (лиофилизат) 150 мг</t>
  </si>
  <si>
    <t>пор-к для инфузий лиоф. (лиофилизат), в к-те с р-лем 440 мг</t>
  </si>
  <si>
    <t>Трастузумаб эмтанзин</t>
  </si>
  <si>
    <t>пор-к для инфузий лиоф. (лиофилизат) 100 мг</t>
  </si>
  <si>
    <t>пор-к для инфузий лиоф. (лиофилизат) 160 мг</t>
  </si>
  <si>
    <t>Третиноин</t>
  </si>
  <si>
    <t>капсулы 10 мг</t>
  </si>
  <si>
    <t>Флударабин</t>
  </si>
  <si>
    <t>таблетки п/о 10 мг</t>
  </si>
  <si>
    <t>Флуороурацил</t>
  </si>
  <si>
    <t>р-р для инъекций (конц. для пригот. р-ра для инфузий) 50 мг/мл 5 мл</t>
  </si>
  <si>
    <t>Фотолон</t>
  </si>
  <si>
    <t>Хлорамбуцил</t>
  </si>
  <si>
    <t>таблетки, покрытые пленочной оболочкой 2 мг</t>
  </si>
  <si>
    <t>Циклофосфамид</t>
  </si>
  <si>
    <t>пор-к для инъекций 200 мг</t>
  </si>
  <si>
    <t>Цисплатин</t>
  </si>
  <si>
    <t>концентрат для пригот. р-ра для инфузий (для инъекций)  0.5 мг/мл 100 мл</t>
  </si>
  <si>
    <t>концентрат для пригот. р-ра для инфузий (для инъекций)  0.5 мг/мл 20 мл</t>
  </si>
  <si>
    <t>салфетки 1.5 см 1.5 см</t>
  </si>
  <si>
    <t>салфетки 3 см 5 см</t>
  </si>
  <si>
    <t>Цитарабин</t>
  </si>
  <si>
    <t>р-р для инъекций в/в, п/к 20 мг/мл 5 мл</t>
  </si>
  <si>
    <t>Эпирубицин</t>
  </si>
  <si>
    <t>концентрат для инъекций 2 мг/мл 25 мл</t>
  </si>
  <si>
    <t>концентрат для инъекций 2 мг/мл 5 мл</t>
  </si>
  <si>
    <t>Эрлотиниб</t>
  </si>
  <si>
    <t>Эстрамустин</t>
  </si>
  <si>
    <t>капсулы 140 мг</t>
  </si>
  <si>
    <t>Этопозид</t>
  </si>
  <si>
    <t>р-р для инъекций 20 мг/мл 5 мл</t>
  </si>
  <si>
    <t>L02</t>
  </si>
  <si>
    <t>Противоопухолевые гормональные препараты</t>
  </si>
  <si>
    <t>пор-к для инъекций в/м, лиоф., в к-те с р-лем 3.75 мг (пор-к для инъекций в/м, п/к, лиоф., в к-те с р-лем 3,75 мг)</t>
  </si>
  <si>
    <t>пор-к для инъекций п/к, лиоф., в к-те с р-лем 22.5 мг</t>
  </si>
  <si>
    <t>таблетки п/о 2.5 мг</t>
  </si>
  <si>
    <t>Медроксипрогестерон</t>
  </si>
  <si>
    <t>Тамоксифен</t>
  </si>
  <si>
    <t>пор-к для инъекций п/к, в к-те с р-лем (р-р для инъекций) 0.1 мг</t>
  </si>
  <si>
    <t>Пор-к для пригот. сусп. пролонг. высвобожд. для в/м введения 3,75 мг (пор-к для приг. сусп. для в/м и п/к введ. пролонг. действ. 3,75 мг)</t>
  </si>
  <si>
    <t>Порошок лиофилизированный для приготовления суспензии для инъекций 3,75 мг</t>
  </si>
  <si>
    <t>Эксеместан</t>
  </si>
  <si>
    <t>таблетки п/о 25 мг</t>
  </si>
  <si>
    <t>L03</t>
  </si>
  <si>
    <t>Иммуноcтимуляторы</t>
  </si>
  <si>
    <t>Вакцина БЦЖ для внутрипузырного введения</t>
  </si>
  <si>
    <t>Раствор для подкожного введения 20 мг/мл 1 мл</t>
  </si>
  <si>
    <t>Интерлейкин-2 человека рекомбинантный</t>
  </si>
  <si>
    <t>р-р для инфузий и п/к введения 1000000 ме 1 мл</t>
  </si>
  <si>
    <t>р-р для инфузий и п/к введения 500000 ме 1 мл</t>
  </si>
  <si>
    <t>Интерферон альфа 2б</t>
  </si>
  <si>
    <t>р-р для инъекций (лиофилизат) 3 млн ме/мл</t>
  </si>
  <si>
    <t>Р-р для для подкожного введения 44 мкг (12 млн.МЕ)</t>
  </si>
  <si>
    <t>р-р для инъекций п/к 8 млн ме 0.5 мл</t>
  </si>
  <si>
    <t>Ленограстим</t>
  </si>
  <si>
    <t>пор-к для инъекций лиоф., в к-те с р-лем 33.6 млн ме</t>
  </si>
  <si>
    <t>Пегфилграстим</t>
  </si>
  <si>
    <t>р-р для инъекций п/к 6 мг 0.6 мл</t>
  </si>
  <si>
    <t>Филграстим</t>
  </si>
  <si>
    <t>р-р для инъекций в/в, п/к 300 мкг/мл 1 мл</t>
  </si>
  <si>
    <t>L04</t>
  </si>
  <si>
    <t>Иммунодепрессанты</t>
  </si>
  <si>
    <t>р-р для инъекций (р-р для подкожного введения) 40 мг/0,8 мл в шприцах</t>
  </si>
  <si>
    <t>р-р для инъекций 100 мг/мл 0.2 мл</t>
  </si>
  <si>
    <t>р-р для инъекций 100 мг/мл 0.4 мл</t>
  </si>
  <si>
    <t>Азатиоприн</t>
  </si>
  <si>
    <t>Базиликсимаб</t>
  </si>
  <si>
    <t>пор-к для инъекций/инфузий лиоф. (лиофилизат) в к-те с р-лем 20 мг</t>
  </si>
  <si>
    <t>Ведолизумаб</t>
  </si>
  <si>
    <t>концентрат (пор-к для пригот. концентрата для пригот. р-ра) для инфузий 300 мг</t>
  </si>
  <si>
    <t>Иммуноглобулин антитимоцитарный</t>
  </si>
  <si>
    <t>Инфликсимаб</t>
  </si>
  <si>
    <t>Леналидомид</t>
  </si>
  <si>
    <t>капсулы 15 мг</t>
  </si>
  <si>
    <t>капсулы 25 мг</t>
  </si>
  <si>
    <t>капсулы 5 мг</t>
  </si>
  <si>
    <t>Лефлуномид</t>
  </si>
  <si>
    <t>таблетки п/о 180 мг</t>
  </si>
  <si>
    <t>таблетки п/о 360 мг</t>
  </si>
  <si>
    <t>Нетакимаб</t>
  </si>
  <si>
    <t>р-р для инъекций п/к 60 мг/мл 1 мл</t>
  </si>
  <si>
    <t>капсулы 0.5 мг</t>
  </si>
  <si>
    <t>капсулы 1 мг</t>
  </si>
  <si>
    <t>капсулы пролонг. 0.5 мг</t>
  </si>
  <si>
    <t>капсулы пролонг. 1 мг</t>
  </si>
  <si>
    <t>капсулы пролонг. 5 мг</t>
  </si>
  <si>
    <t>концентрат для инъекций в/в 5 мг/мл 1 мл</t>
  </si>
  <si>
    <t>Тоцилизумаб</t>
  </si>
  <si>
    <t>концентрат для инфузий 20 мг/мл 10 мл</t>
  </si>
  <si>
    <t>концентрат для инфузий 20 мг/мл 20 мл</t>
  </si>
  <si>
    <t>р-р для инъекций п/к 162 мг 0.9 мл</t>
  </si>
  <si>
    <t>концентрат для инфузий 50 мг/мл 1 мл</t>
  </si>
  <si>
    <t>р-р для приема внутрь 100 мг/мл 50 мл</t>
  </si>
  <si>
    <t>таблетки 0.25 мг</t>
  </si>
  <si>
    <t>таблетки 0.75 мг</t>
  </si>
  <si>
    <t>M</t>
  </si>
  <si>
    <t>Препараты для лечения заболеваний костно­мышечной системы </t>
  </si>
  <si>
    <t>M01</t>
  </si>
  <si>
    <t>Противовоспалительные и противоревматические препараты</t>
  </si>
  <si>
    <t>Декскетопрофен</t>
  </si>
  <si>
    <t>гранулы для приг. р-ра для приема внутрь 25 мг</t>
  </si>
  <si>
    <t>р-р для в/в и в/м введ. (для в/м введ, для инъекций) / концентрат для приготовл. р-ра для инфузий (инфузионного р-ра) 25 мг/мл 2 мл</t>
  </si>
  <si>
    <t>Лорноксикам</t>
  </si>
  <si>
    <t>пор-к для инъекций лиоф. 8 мг</t>
  </si>
  <si>
    <t>Теноксикам</t>
  </si>
  <si>
    <t>пор-к для инъекций лиоф., в к-те с р-лем 20 мг</t>
  </si>
  <si>
    <t>M03</t>
  </si>
  <si>
    <t xml:space="preserve">Миорелаксанты </t>
  </si>
  <si>
    <t>Атракурия бесилат</t>
  </si>
  <si>
    <t>р-р для инъекций в/в 10 мг/мл 2.5 мл</t>
  </si>
  <si>
    <t>р-р для инъекций в/в 10 мг/мл 5 мл</t>
  </si>
  <si>
    <t>Баклофен</t>
  </si>
  <si>
    <t>таблетки 25 мг</t>
  </si>
  <si>
    <t>Ботулотоксин А</t>
  </si>
  <si>
    <t>пор-к для инъекций 500 ед</t>
  </si>
  <si>
    <t>Пипекуроний</t>
  </si>
  <si>
    <t xml:space="preserve">пор-к для инъекций лиоф., в к-те с р-лем 4 мг </t>
  </si>
  <si>
    <t>Рокуроний</t>
  </si>
  <si>
    <t>Цисатракурий</t>
  </si>
  <si>
    <t>р-р для инъекций в/в 2 мг/мл 2.5 мл</t>
  </si>
  <si>
    <t>р-р для инъекций в/в 2 мг/мл 5 мл</t>
  </si>
  <si>
    <t>M04</t>
  </si>
  <si>
    <t>Противоподагрические препараты</t>
  </si>
  <si>
    <t>Колхицин</t>
  </si>
  <si>
    <t>таблетки п/о 0.5 мг</t>
  </si>
  <si>
    <t>M05</t>
  </si>
  <si>
    <t>Препараты для лечения заболеваний костей</t>
  </si>
  <si>
    <t>Золедроновая кислота</t>
  </si>
  <si>
    <t>пор-к (концентрат) для инфузий лиоф. 4 мг</t>
  </si>
  <si>
    <t>пор-к (р-р) для инфузий лиоф. 5 мг</t>
  </si>
  <si>
    <t>Ибандроновая кислота</t>
  </si>
  <si>
    <t>р-р для инъекций в/в 3 мг 3 мл</t>
  </si>
  <si>
    <t>Памидроновая кислота</t>
  </si>
  <si>
    <t>р-р для инфузий 3 мг/мл 10 мл</t>
  </si>
  <si>
    <t>N</t>
  </si>
  <si>
    <t>Препараты для лечения заболеваний нервной системы</t>
  </si>
  <si>
    <t>N01</t>
  </si>
  <si>
    <t>Анестетики</t>
  </si>
  <si>
    <t>Азота закись</t>
  </si>
  <si>
    <t>газ 6.2 кг 10 л</t>
  </si>
  <si>
    <t>р-р для инъекций 5 мг/мл 5 мл</t>
  </si>
  <si>
    <t>р-р для инъекций для интратекального введения 5 мг/мл 4 мл</t>
  </si>
  <si>
    <t>р-р изобарический для инъекций 5 мг/мл 4 мл</t>
  </si>
  <si>
    <t>Изофлуран</t>
  </si>
  <si>
    <t>жидкость для ингаляцион. анестезии 100 мл</t>
  </si>
  <si>
    <t>Кетамин</t>
  </si>
  <si>
    <t>Левобупивакаин</t>
  </si>
  <si>
    <t>р-р для инъекций/концентрат для инфузий 5 мг/мл 10 мл</t>
  </si>
  <si>
    <t>Натрия оксибутират</t>
  </si>
  <si>
    <t>р-р для инъекций 200 мг/мл 10 мл</t>
  </si>
  <si>
    <t>Пропофол</t>
  </si>
  <si>
    <t>эмульсия для инъекций в/в 10 мг/мл 20 мл</t>
  </si>
  <si>
    <t>эмульсия для инъекций в/в 10 мг/мл 50 мл</t>
  </si>
  <si>
    <t>Ропивакаин</t>
  </si>
  <si>
    <t>р-р для инъекций 10 мг/мл 10 мл</t>
  </si>
  <si>
    <t>р-р для инъекций 2 мг/мл 20 мл</t>
  </si>
  <si>
    <t>р-р для инъекций 7.5 мг/мл 10 мл</t>
  </si>
  <si>
    <t>жидкость для ингаляционного наркоза 100 мл</t>
  </si>
  <si>
    <t>жидкость для ингаляционного наркоза 250 мл</t>
  </si>
  <si>
    <t>Суфентанил цитрат</t>
  </si>
  <si>
    <t>р-р для инъекций 50 мкг/мл 1 мл</t>
  </si>
  <si>
    <t>Тиопентал</t>
  </si>
  <si>
    <t>пор-к для инъекций в/в, лиоф. 1000 мг</t>
  </si>
  <si>
    <t>пор-к для инъекций в/в, лиоф. 500 мг</t>
  </si>
  <si>
    <t>N02</t>
  </si>
  <si>
    <t>Анальгетики</t>
  </si>
  <si>
    <t>Бупренорфин</t>
  </si>
  <si>
    <t>р-р для инъекций 0.3 мг/мл 1 мл</t>
  </si>
  <si>
    <t>Гидроморфон</t>
  </si>
  <si>
    <t>капсулы (таблетки) пролонг. 4 мг</t>
  </si>
  <si>
    <t>Морфин</t>
  </si>
  <si>
    <t>р-р (капли) для приема внутрь 2 мг/мл 5 мл</t>
  </si>
  <si>
    <t>р-р (капли) для приема внутрь 20 мг/мл 5 мл</t>
  </si>
  <si>
    <t>р-р (капли) для приема внутрь 6 мг/мл 5 мл</t>
  </si>
  <si>
    <t>р-р для инъекций для интратекального и эпидурального введения 1 мг/мл 1 мл</t>
  </si>
  <si>
    <t>таблетки пролонг., п/о 10 мг</t>
  </si>
  <si>
    <t>таблетки пролонг., п/о 100 мг</t>
  </si>
  <si>
    <t>таблетки пролонг., п/о 30 мг</t>
  </si>
  <si>
    <t>таблетки пролонг., п/о 60 мг</t>
  </si>
  <si>
    <t>Фентанил</t>
  </si>
  <si>
    <t>р-р для инъекций в/в, в/м 0.05 мг/мл 2 мл</t>
  </si>
  <si>
    <t>трансдермальная терапевтическая система (пластырь трансдермальный) 100 мкг/ч</t>
  </si>
  <si>
    <t>трансдермальная терапевтическая система (пластырь трансдермальный) 25 мкг/ч</t>
  </si>
  <si>
    <t>трансдермальная терапевтическая система (пластырь трансдермальный) 50 мкг/ч</t>
  </si>
  <si>
    <t>трансдермальная терапевтическая система (пластырь трансдермальный) 75 мкг/ч</t>
  </si>
  <si>
    <t>N03</t>
  </si>
  <si>
    <t>Противоэпилептические препараты</t>
  </si>
  <si>
    <t>Бензобарбитал</t>
  </si>
  <si>
    <t>Вальпроевая кислота</t>
  </si>
  <si>
    <t>гранулы пролонг. 100 мг</t>
  </si>
  <si>
    <t>гранулы пролонг. 250 мг</t>
  </si>
  <si>
    <t>гранулы пролонг. 500 мг</t>
  </si>
  <si>
    <t>сироп 57.64 мг/мл 150 мл</t>
  </si>
  <si>
    <t>Габапентин</t>
  </si>
  <si>
    <t>капсулы 300 мг</t>
  </si>
  <si>
    <t>Карбамазепин</t>
  </si>
  <si>
    <t>таблетки ретард, п/о 200 мг</t>
  </si>
  <si>
    <t>таблетки ретард, п/о 400 мг</t>
  </si>
  <si>
    <t>Клоназепам</t>
  </si>
  <si>
    <t>Ламотриджин</t>
  </si>
  <si>
    <t>Леветирацетам</t>
  </si>
  <si>
    <t>таблетки п/о 1000 мг</t>
  </si>
  <si>
    <t>таблетки п/о 750 мг</t>
  </si>
  <si>
    <t>таблетки пролонгированного действия покрытые оболочкой 750 мг</t>
  </si>
  <si>
    <t>таблетки пролонгированного действия, покрытые оболочкой 500 мг</t>
  </si>
  <si>
    <t>таблетки пролонгированного действия, покрытые оболочкой, 1000 мг</t>
  </si>
  <si>
    <t>таблетки пролонгированного действия, покрытые оболочкой, 1500 мг</t>
  </si>
  <si>
    <t>Топирамат</t>
  </si>
  <si>
    <t>Фенитоин</t>
  </si>
  <si>
    <t>таблетки 117 мг</t>
  </si>
  <si>
    <t>N04</t>
  </si>
  <si>
    <t>Противопаркинсонические препараты</t>
  </si>
  <si>
    <t>Амантадин</t>
  </si>
  <si>
    <t>р-р для инфузий 0.4 мг/мл 500 мл</t>
  </si>
  <si>
    <t>Леводопа+Бенсеразид</t>
  </si>
  <si>
    <t>капсулы (таблетки) 100 мг 25 мг</t>
  </si>
  <si>
    <t>капсулы (таблетки) 200 мг 50 мг</t>
  </si>
  <si>
    <t>капсулы (таблетки) с модифицированным (пролонгированным) высвобождением 100 мг 25 мг</t>
  </si>
  <si>
    <t>Леводопа+Карбидопа</t>
  </si>
  <si>
    <t>таблетки 250 мг 25 мг</t>
  </si>
  <si>
    <t>Прамипексол</t>
  </si>
  <si>
    <t>таблетки пролонг. 0.375 мг</t>
  </si>
  <si>
    <t>таблетки пролонг. 0.75 мг</t>
  </si>
  <si>
    <t>таблетки пролонг. 1.5 мг</t>
  </si>
  <si>
    <t>Тригексифенидил</t>
  </si>
  <si>
    <t>N05</t>
  </si>
  <si>
    <t>Психолептики</t>
  </si>
  <si>
    <t>Галоперидол</t>
  </si>
  <si>
    <t>р-р для инъекций в/м, масл. 50 мг/мл 1 мл</t>
  </si>
  <si>
    <t>таблетки 1.5 мг</t>
  </si>
  <si>
    <t>Диазепам</t>
  </si>
  <si>
    <t>р-р ректальный (суппозории ректальные) 10 мг</t>
  </si>
  <si>
    <t>р-р ректальный (суппозории ректальные) 5 мг</t>
  </si>
  <si>
    <t>Зуклопентиксол</t>
  </si>
  <si>
    <t>р-р для инъекций в/м, масл. 200 мг/мл 1 мл</t>
  </si>
  <si>
    <t>Кветиапин</t>
  </si>
  <si>
    <t>Мидазолам</t>
  </si>
  <si>
    <t>р-р для инъекций в/в, в/м, ректальн. 5 мг/мл 1 мл</t>
  </si>
  <si>
    <t>р-р для инъекций в/в, в/м, ректальн. 5 мг/мл 3 мл</t>
  </si>
  <si>
    <t>Нитразепам</t>
  </si>
  <si>
    <t>Перициазин</t>
  </si>
  <si>
    <t>р-р для приема внутрь 40 мг/мл 125 мл</t>
  </si>
  <si>
    <t>Рисперидон</t>
  </si>
  <si>
    <t>пор-к для инъекций в/м, пролонг., в к-те с р-лем в шприце, иглами 25 мг</t>
  </si>
  <si>
    <t>пор-к для инъекций в/м, пролонг., в к-те с р-лем в шприце, иглами 37.5 мг</t>
  </si>
  <si>
    <t>р-р для приема внутрь 1 мг/мл 30 мл</t>
  </si>
  <si>
    <t>Сульпирид</t>
  </si>
  <si>
    <t>р-р для инъекций 50 мг/мл 2 мл</t>
  </si>
  <si>
    <t>Тофизопам</t>
  </si>
  <si>
    <t>Трифлуоперазин</t>
  </si>
  <si>
    <t>р-р для инъекций 2 мг/мл 1 мл</t>
  </si>
  <si>
    <t>Флупентиксол</t>
  </si>
  <si>
    <t>р-р для инъекций в/м, масл. 20 мг/мл 1 мл</t>
  </si>
  <si>
    <t>Флуфеназин</t>
  </si>
  <si>
    <t>Хлорпромазин</t>
  </si>
  <si>
    <t>таблетки п/о (драже) 100 мг</t>
  </si>
  <si>
    <t>таблетки п/о (драже) 25 мг</t>
  </si>
  <si>
    <t>таблетки п/о (драже) 50 мг</t>
  </si>
  <si>
    <t>Хлорпротиксен</t>
  </si>
  <si>
    <t>N06</t>
  </si>
  <si>
    <t>Психоаналептики</t>
  </si>
  <si>
    <t>Венлафаксин</t>
  </si>
  <si>
    <t>капсулы с модиф. высвобождением 150 мг</t>
  </si>
  <si>
    <t>капсулы с модиф. высвобождением 75 мг</t>
  </si>
  <si>
    <t>таблетки 75 мг</t>
  </si>
  <si>
    <t>Кломипрамин</t>
  </si>
  <si>
    <t>Кофеин</t>
  </si>
  <si>
    <t>р-р для инфузий и приема внутрь 20 мг/мл 1 мл</t>
  </si>
  <si>
    <t>Сертралин</t>
  </si>
  <si>
    <t>Флувоксамин</t>
  </si>
  <si>
    <t>Флуоксетин</t>
  </si>
  <si>
    <t>N07</t>
  </si>
  <si>
    <t>Другие препараты для лечения заболеваний нервной системы</t>
  </si>
  <si>
    <t>таблетки для сублингвального приема 2 мг</t>
  </si>
  <si>
    <t>таблетки для сублингвального приема 8 мг</t>
  </si>
  <si>
    <t>Метадон</t>
  </si>
  <si>
    <t>р-р для приема внутрь 5 мг/мл 1000 мл</t>
  </si>
  <si>
    <t>Неостигмин</t>
  </si>
  <si>
    <t>р-р для инъекций 0.5 мг/мл 1 мл</t>
  </si>
  <si>
    <t>Пиридостигмина бромид</t>
  </si>
  <si>
    <t>P</t>
  </si>
  <si>
    <t>Противопаразитарные препараты, инсектициды и репелленты </t>
  </si>
  <si>
    <t>P01</t>
  </si>
  <si>
    <t>Противопротозойные препараты</t>
  </si>
  <si>
    <t>Гидроксихлорохин</t>
  </si>
  <si>
    <t>R</t>
  </si>
  <si>
    <t>Препараты для лечения заболеваний респираторной системы</t>
  </si>
  <si>
    <t>R01</t>
  </si>
  <si>
    <t>Препараты для лечения заболеваний носа</t>
  </si>
  <si>
    <t>Флутиказон</t>
  </si>
  <si>
    <t>спрей назальн. 50 мкг/доз 120 доз</t>
  </si>
  <si>
    <t>R03</t>
  </si>
  <si>
    <t>Препараты для лечения бронхиальной астмы</t>
  </si>
  <si>
    <t>Беклометазон+Формотерол</t>
  </si>
  <si>
    <t>аэрозоль для ингаляций 100 мкг/доз 6 мкг/доз 120 доз</t>
  </si>
  <si>
    <t>Будесонид</t>
  </si>
  <si>
    <t>аэрозоль для ингаляций 100 мкг/доз 200 доз</t>
  </si>
  <si>
    <t>аэрозоль для ингаляций 200 мкг/доз 200 доз</t>
  </si>
  <si>
    <t>суспензия для ингаляций 0.25 мг/мл 2 мл</t>
  </si>
  <si>
    <t>суспензия для ингаляций 0.5 мг/мл 2 мл</t>
  </si>
  <si>
    <t>Ипратропия бромид</t>
  </si>
  <si>
    <t>аэрозоль для ингаляций 20 мкг/доз 200 доз</t>
  </si>
  <si>
    <t>Монтелукаст</t>
  </si>
  <si>
    <t>таблетки жеват. 4 мг</t>
  </si>
  <si>
    <t>таблетки жеват. 5 мг</t>
  </si>
  <si>
    <t>Сальбутамол</t>
  </si>
  <si>
    <t>аэрозоль для ингаляций 100 мкг/доз 400 доз</t>
  </si>
  <si>
    <t>Сальбутамол+Беклометазон</t>
  </si>
  <si>
    <t>аэрозоль для ингаляций 100 мкг/доз 250 мкг/доз 200 доз</t>
  </si>
  <si>
    <t>аэрозоль для ингаляций 100 мкг/доз 50 мкг/доз 200 доз</t>
  </si>
  <si>
    <t>аэрозоль для ингаляций дозирован. 25 мкг/доз 125 мкг/доз 120 доз</t>
  </si>
  <si>
    <t>аэрозоль для ингаляций дозирован. 25 мкг/доз 250 мкг/доз 120 доз</t>
  </si>
  <si>
    <t>аэрозоль для ингаляций дозирован. 25 мкг/доз 50 мкг/доз 120 доз</t>
  </si>
  <si>
    <t>пор-к для ингаляций дозирован. 50 мкг/доз 100 мкг/доз 60 доз</t>
  </si>
  <si>
    <t>пор-к для ингаляций дозирован. 50 мкг/доз 250 мкг/доз 60 доз</t>
  </si>
  <si>
    <t>пор-к для ингаляций дозирован. 50 мкг/доз 500 мкг/доз 60 доз</t>
  </si>
  <si>
    <t>Теофиллин</t>
  </si>
  <si>
    <t>капсулы с модиф. высвобождением 100 мг</t>
  </si>
  <si>
    <t>капсулы с модиф. высвобождением 200 мг</t>
  </si>
  <si>
    <t>капсулы с модиф. высвобождением 300 мг</t>
  </si>
  <si>
    <t>Тиотропия бромид</t>
  </si>
  <si>
    <t>р-р для ингаляций 2.5 мкг/доз 4.5 мл</t>
  </si>
  <si>
    <t>Фенотерол</t>
  </si>
  <si>
    <t>р-р для ингаляций 1 мг/мл 20 мл</t>
  </si>
  <si>
    <t>суспензия для ингаляций 0.5 мг 2 мл</t>
  </si>
  <si>
    <t>Формотерол</t>
  </si>
  <si>
    <t>пор-к для ингаляций 12 мкг</t>
  </si>
  <si>
    <t>R05</t>
  </si>
  <si>
    <t>Препараты, применяемые при кашле и простудных заболеваниях</t>
  </si>
  <si>
    <t>Ацетилцистеин</t>
  </si>
  <si>
    <t>р-р для инъекций и ингаляций 100 мг/мл 3 мл</t>
  </si>
  <si>
    <t>R07</t>
  </si>
  <si>
    <t>Другие препараты для лечения заболеваний органов дыхания</t>
  </si>
  <si>
    <t>пор-к для приг. эмульсии лиоф., для эндотрахеального, эндобронхиального, ингаляционного введения 75 мг</t>
  </si>
  <si>
    <t>суспензия для интратрахеального введения 25 мг/мл 4 мл</t>
  </si>
  <si>
    <t>суспензия для эндотрахеального введения 80 мг/мл 1.5 мл</t>
  </si>
  <si>
    <t>S</t>
  </si>
  <si>
    <t>Препараты для лечения заболеваний органов чувств</t>
  </si>
  <si>
    <t>S01</t>
  </si>
  <si>
    <t>Препараты для лечения заболеваний глаз</t>
  </si>
  <si>
    <t>Азапентацен</t>
  </si>
  <si>
    <t>глазные капли 0.015 % 15 мл</t>
  </si>
  <si>
    <t>Атропин</t>
  </si>
  <si>
    <t>глазные капли 10 мг/мл 5 мл</t>
  </si>
  <si>
    <t>Ацетазоламид</t>
  </si>
  <si>
    <t>Бринзоламид</t>
  </si>
  <si>
    <t>Дорзоламид</t>
  </si>
  <si>
    <t>глазные капли 20 мг/мл 5 мл</t>
  </si>
  <si>
    <t>Кромоглициевая кислота</t>
  </si>
  <si>
    <t>глазные капли 20 мг/мл 10 мл</t>
  </si>
  <si>
    <t>глазные капли 40 мг/мл 5 мл</t>
  </si>
  <si>
    <t>Латанопрост</t>
  </si>
  <si>
    <t>глазные капли 50 мкг/мл 2.5 мл</t>
  </si>
  <si>
    <t>Ретиналамин</t>
  </si>
  <si>
    <t>пор-к для инъекций лиоф., для в/м и парабульбарного введения 5 мг</t>
  </si>
  <si>
    <t>Тафлупрост</t>
  </si>
  <si>
    <t>глазные капли 15 мкг/мл 0.3 мл</t>
  </si>
  <si>
    <t>глазные капли 15 мкг/мл 2.5 мл</t>
  </si>
  <si>
    <t>Тетракаин</t>
  </si>
  <si>
    <t>глазные капли 1 % 10 мл</t>
  </si>
  <si>
    <t>Травопрост</t>
  </si>
  <si>
    <t>глазные капли 0.04 мг/мл 2.5 мл</t>
  </si>
  <si>
    <t>Тропикамид</t>
  </si>
  <si>
    <t>глазные капли 10 мг/мл 10 мл</t>
  </si>
  <si>
    <t>глазные капли 5 мг/мл 10 мл</t>
  </si>
  <si>
    <t>Флюоресцеин</t>
  </si>
  <si>
    <t>V</t>
  </si>
  <si>
    <t>Прочие лекарственные препараты</t>
  </si>
  <si>
    <t>V01</t>
  </si>
  <si>
    <t>Аллергены</t>
  </si>
  <si>
    <t>р-р для инъекций в/к 30 доз 3 мл</t>
  </si>
  <si>
    <t>V03</t>
  </si>
  <si>
    <t>Прочие разные препараты</t>
  </si>
  <si>
    <t>Деферазирокс</t>
  </si>
  <si>
    <t>таблетки диспергир. 250 мг</t>
  </si>
  <si>
    <t>таблетки диспергир. 500 мг</t>
  </si>
  <si>
    <t>Кальция фолинат</t>
  </si>
  <si>
    <t>пор-к для инъекций лиоф. (раствор) 100 мг</t>
  </si>
  <si>
    <t>пор-к для инъекций лиоф. (раствор) 50 мг</t>
  </si>
  <si>
    <t>р-р для инъекций 30 мг</t>
  </si>
  <si>
    <t>Месна</t>
  </si>
  <si>
    <t>р-р для инъекций и инфузий 100 мг/мл 4 мл</t>
  </si>
  <si>
    <t>Протамин</t>
  </si>
  <si>
    <t>р-р для инъекций (ед)</t>
  </si>
  <si>
    <t>Сугаммадекс</t>
  </si>
  <si>
    <t>р-р для инъекций в/в 100 мг/мл 2 мл</t>
  </si>
  <si>
    <t>V04</t>
  </si>
  <si>
    <t>Диагностические препараты</t>
  </si>
  <si>
    <t>р-р для инъекций в/к 10 доз 1 мл</t>
  </si>
  <si>
    <t>V06</t>
  </si>
  <si>
    <t>Препараты для питания</t>
  </si>
  <si>
    <t>таблетки, покрытые пленочной оболочкой</t>
  </si>
  <si>
    <t>V08</t>
  </si>
  <si>
    <t>р-р для инъекций в/в 1 ммоль/мл 15 мл</t>
  </si>
  <si>
    <t>р-р для инъекций в/в 1 ммоль/мл 7.5 мл</t>
  </si>
  <si>
    <t>р-р для инъекций в/в 500 мкмоль/мл 10 мл</t>
  </si>
  <si>
    <t>р-р для инъекций в/в 500 мкмоль/мл 15 мл</t>
  </si>
  <si>
    <t>р-р для инъекций в/в 500 мкмоль/мл 20 мл</t>
  </si>
  <si>
    <t>р-р для инъекций 0.5 ммоль/мл 10 мл</t>
  </si>
  <si>
    <t>р-р для инъекций 0.5 ммоль/мл 15 мл</t>
  </si>
  <si>
    <t>р-р для инъекций 0.5 ммоль/мл 20 мл</t>
  </si>
  <si>
    <t>р-р для инъекций в/в и в/артериальн. 240 мг/мл 20 мл</t>
  </si>
  <si>
    <t>р-р для инъекций в/в и в/артериальн. 300 мг/мл 10 мл</t>
  </si>
  <si>
    <t>р-р для инъекций в/в и в/артериальн. 300 мг/мл 100 мл</t>
  </si>
  <si>
    <t>р-р для инъекций в/в и в/артериальн. 300 мг/мл 20 мл</t>
  </si>
  <si>
    <t>р-р для инъекций в/в и в/артериальн. 300 мг/мл 50 мл</t>
  </si>
  <si>
    <t>р-р для инъекций в/в и в/артериальн. 350 мг/мл 100 мл</t>
  </si>
  <si>
    <t>р-р для инъекций в/в и в/артериальн. 350 мг/мл 20 мл</t>
  </si>
  <si>
    <t>р-р для инъекций в/в и в/артериальн. 350 мг/мл 200 мл</t>
  </si>
  <si>
    <t>р-р для инъекций в/в и в/артериальн. 350 мг/мл 50 мл</t>
  </si>
  <si>
    <t>р-р для инъекций в/в и в/артериальн. 350 мг/мл 500 мл</t>
  </si>
  <si>
    <t>р-р для инъекций 300 мг/мл 100 мл</t>
  </si>
  <si>
    <t>р-р для инъекций 300 мг/мл 20 мл</t>
  </si>
  <si>
    <t>р-р для инъекций 300 мг/мл 50 мл</t>
  </si>
  <si>
    <t>р-р для инъекций 350 мг/мл 100 мл</t>
  </si>
  <si>
    <t>р-р для инъекций 350 мг/мл 20 мл</t>
  </si>
  <si>
    <t>р-р для инъекций 350 мг/мл 200 мл</t>
  </si>
  <si>
    <t>р-р для инъекций 350 мг/мл 50 мл</t>
  </si>
  <si>
    <t>р-р для инъекций 350 мг/мл 500 мл</t>
  </si>
  <si>
    <t>р-р для инъекций 320 мг/мл 100 мл</t>
  </si>
  <si>
    <t>р-р для инъекций 320 мг/мл 20 мл</t>
  </si>
  <si>
    <t>р-р для инъекций 320 мг/мл 200 мл</t>
  </si>
  <si>
    <t>р-р для инъекций 320 мг/мл 50 мл</t>
  </si>
  <si>
    <t>р-р для инъекций 320 мг/мл 500 мл</t>
  </si>
  <si>
    <t>р-р для в/в и в/а введения (для инъекций) 370 мг йода/мл 200 мл</t>
  </si>
  <si>
    <t xml:space="preserve">р-р для в/в и в/а введения (для инъекций) 370 мг йода/мл 500 мл </t>
  </si>
  <si>
    <t>р-р для инъекций 370 мг/мл 100 мл</t>
  </si>
  <si>
    <t>р-р для инъекций 370 мг/мл 50 мл</t>
  </si>
  <si>
    <t>V09</t>
  </si>
  <si>
    <t>V10</t>
  </si>
  <si>
    <t>капсулы 1110 мбк</t>
  </si>
  <si>
    <t>капсулы 2040 мбк</t>
  </si>
  <si>
    <t>капсулы 222 мбк</t>
  </si>
  <si>
    <t>капсулы 407 мбк</t>
  </si>
  <si>
    <t>капсулы 555 мбк</t>
  </si>
  <si>
    <t>р-р для инъекций 150 мбк 4 мл</t>
  </si>
  <si>
    <t>р-р (концентрат) для инъекций 100 мг (р-р для инфузий 5 мг/мл 20 мл)</t>
  </si>
  <si>
    <t>концентрат для приготовления раствора для инфузий 300 мг / 10 мл</t>
  </si>
  <si>
    <t>таблетки п/о пленочной 100 мг</t>
  </si>
  <si>
    <t>Радиотерапевтические средства</t>
  </si>
  <si>
    <t>Контрастные вещества</t>
  </si>
  <si>
    <t>Годовой план централизованных государственных закупок лекарственных средств и лечебного питания, проводимых комиссией по организации и проведению процедур государственных закупок лекарственных средств и лечебного питания на 2023 год</t>
  </si>
  <si>
    <t>наличие ТЗ</t>
  </si>
  <si>
    <t>номер процедуры</t>
  </si>
  <si>
    <t>Организатор процедуры</t>
  </si>
  <si>
    <t>Прим</t>
  </si>
  <si>
    <t>Заявка других ведомств       (табл., капс.,амп.)</t>
  </si>
  <si>
    <t>МО ГУ "2335 БХМТИ ВС РБ"</t>
  </si>
  <si>
    <t xml:space="preserve"> 432 ГВКМЦ МО</t>
  </si>
  <si>
    <t xml:space="preserve"> Государственный пограничный комитет</t>
  </si>
  <si>
    <t xml:space="preserve">ВМУ КГБ </t>
  </si>
  <si>
    <t xml:space="preserve"> МВД ГУК ВВ  </t>
  </si>
  <si>
    <t xml:space="preserve"> ГУ "Республиканский госпиталь ДФиТ МВД РБ"</t>
  </si>
  <si>
    <t xml:space="preserve"> Центральная поликлиника ДФиТ МВД</t>
  </si>
  <si>
    <t>ГУ  "РЦ гигиены и эпидемиологии ДФиТ МВД РБ"</t>
  </si>
  <si>
    <t xml:space="preserve"> ВМУ МО ВСРБ</t>
  </si>
  <si>
    <t xml:space="preserve"> ГУ "Республиканский научно-практический центр спорта"</t>
  </si>
  <si>
    <t xml:space="preserve"> РУП "БелЛекоЦентр</t>
  </si>
  <si>
    <t>УЗ "Национальная антидопинговая лаборатория"</t>
  </si>
  <si>
    <t>ГУ "Республиканский клинический медицинский центр" УД ПрРБ</t>
  </si>
  <si>
    <t xml:space="preserve">Заявка ДИН по РБ  </t>
  </si>
  <si>
    <t>Заявка ДИН Брестской области</t>
  </si>
  <si>
    <t>Заявка ДИН Витебской области</t>
  </si>
  <si>
    <t>Заявка    ДИН Гомельской области</t>
  </si>
  <si>
    <t>Заявка ДИН Гродненской области</t>
  </si>
  <si>
    <t>Заявка ДИН Могилевской области</t>
  </si>
  <si>
    <t>Заявка ДИН Минской области</t>
  </si>
  <si>
    <t>БЕЛФАРМАЦИЯ Заявка  "СИЗО №1"</t>
  </si>
  <si>
    <t>БЕЛФАРМАЦИЯ ИУ "Тюрьма №8", г. Жодино</t>
  </si>
  <si>
    <t>р-р для инъекций пролонг. (гель для п/к введения пролонг. действия) 120 мг</t>
  </si>
  <si>
    <t>р-р для инъекций пролонг. (гель для п/к введения пролонг. действия) 90 мг</t>
  </si>
  <si>
    <t>Регистрация</t>
  </si>
  <si>
    <t>нет регистрации</t>
  </si>
  <si>
    <t>зарегистрирован РБ по полному циклу</t>
  </si>
  <si>
    <t>зарегистрирован иностраннный производитель</t>
  </si>
  <si>
    <t xml:space="preserve">подтверждение РУ </t>
  </si>
  <si>
    <t>истекает срок действия РУ</t>
  </si>
  <si>
    <t>БМП</t>
  </si>
  <si>
    <t>есть</t>
  </si>
  <si>
    <t>нет</t>
  </si>
  <si>
    <t>БЗМП</t>
  </si>
  <si>
    <t>Мед-интерпласт</t>
  </si>
  <si>
    <t>Лекфарм</t>
  </si>
  <si>
    <t>МИК</t>
  </si>
  <si>
    <t>Рубикон</t>
  </si>
  <si>
    <t>АмантисМед, Академфарм, Лекфарм</t>
  </si>
  <si>
    <t>РНПЦ трансфуз. и мед. биотехн</t>
  </si>
  <si>
    <t>Фармлэнд</t>
  </si>
  <si>
    <t>Ферейн</t>
  </si>
  <si>
    <t>Реб-Фарма</t>
  </si>
  <si>
    <t>06.09.2022(Реб-Фарма)                               бесср (иностр.произв.)</t>
  </si>
  <si>
    <t>Фармтехнология</t>
  </si>
  <si>
    <t>ТрайплФарм</t>
  </si>
  <si>
    <t>ТрайплФарм, БМП</t>
  </si>
  <si>
    <t>БМП, Фармлэнд</t>
  </si>
  <si>
    <t>Реб-Фарма       ТрайплФарм</t>
  </si>
  <si>
    <t>НЗМП</t>
  </si>
  <si>
    <t>БМП,БЗМП</t>
  </si>
  <si>
    <t>Нативита</t>
  </si>
  <si>
    <t>ЛекФарм</t>
  </si>
  <si>
    <t>Белалек</t>
  </si>
  <si>
    <t>ФортиваМед               БМП</t>
  </si>
  <si>
    <t>30.11.2022                   бесср</t>
  </si>
  <si>
    <t>Рубикон, Академфарм</t>
  </si>
  <si>
    <t>03.12.2023          бесср</t>
  </si>
  <si>
    <t>Академфарм</t>
  </si>
  <si>
    <t>Реб-Фарма   Нативита</t>
  </si>
  <si>
    <t>бесср                 10.10.2023</t>
  </si>
  <si>
    <t>Белалек, Фарматех, Академфарм</t>
  </si>
  <si>
    <t>РНПЦ трансфуз и мед. биотехн.</t>
  </si>
  <si>
    <t>ИБОХ</t>
  </si>
  <si>
    <t>25.09.2022(ИБОХ)        бесср(Нативита)</t>
  </si>
  <si>
    <t>БМП, ИБОХ</t>
  </si>
  <si>
    <t>Унитехпром БГУ</t>
  </si>
  <si>
    <t>Нативита        Фармлэнд</t>
  </si>
  <si>
    <t>25.04.2023           2026</t>
  </si>
  <si>
    <t>Экзон</t>
  </si>
  <si>
    <t>БЗМП, БМП, Лекфарм</t>
  </si>
  <si>
    <t>Лекфарм, БМП</t>
  </si>
  <si>
    <t>Фарматех</t>
  </si>
  <si>
    <t>Фармтехнология, Лекфарм</t>
  </si>
  <si>
    <t>Белалек,                   Реб-Фарма</t>
  </si>
  <si>
    <t>24.04.2025                         25.04.2023</t>
  </si>
  <si>
    <t xml:space="preserve">Белалек     </t>
  </si>
  <si>
    <t>Белалек,                 Экзон                         Мед-интерпласт</t>
  </si>
  <si>
    <t>24.07.2023,            28.06.2023                    24.04.2023</t>
  </si>
  <si>
    <t>24.07.2023,              28.06.2023                    24.04.2023</t>
  </si>
  <si>
    <t>Фармтехнология, БМП</t>
  </si>
  <si>
    <t>АмантисМед,              Фармтехнология</t>
  </si>
  <si>
    <t>АмантисМед</t>
  </si>
  <si>
    <t>ФортиваМед</t>
  </si>
  <si>
    <t>Реб-фарма</t>
  </si>
  <si>
    <t>Реб-фарма,      Лекфарм</t>
  </si>
  <si>
    <t xml:space="preserve">Всего Заявка+ другие ведомства (таб., амп., фл.) </t>
  </si>
  <si>
    <t>Апрепитант*</t>
  </si>
  <si>
    <t>Ондансетрон*</t>
  </si>
  <si>
    <t>Инсулин аспарт*</t>
  </si>
  <si>
    <t>Инсулин гларгин*</t>
  </si>
  <si>
    <t>Инсулин глулизин*</t>
  </si>
  <si>
    <t>Инсулин детемир*</t>
  </si>
  <si>
    <t>Инсулин человека (Актрапид)*</t>
  </si>
  <si>
    <t>Инсулин человека (Генсулин)*</t>
  </si>
  <si>
    <t>Инсулин человека (Протафан)*</t>
  </si>
  <si>
    <t>Инсулин человека (Хумулин)*</t>
  </si>
  <si>
    <t>Ларонидаза*</t>
  </si>
  <si>
    <t>Коагуляционные факторы IX, II, VII и X*</t>
  </si>
  <si>
    <t>Коагуляционный фактор IX концетрат*</t>
  </si>
  <si>
    <t>Коагуляционный фактор VIII*</t>
  </si>
  <si>
    <t>Коагуляционный фактор VIII рекомбинантный*</t>
  </si>
  <si>
    <t>Коагуляционный фактор VIII+фактор Виллебранда*</t>
  </si>
  <si>
    <t>Фитоменадион*</t>
  </si>
  <si>
    <t>Эптаког альфа (активированный коагуляционный фактор VIIa)*</t>
  </si>
  <si>
    <t>Кальция хлорид дигидрат+Натрия хлорид+Магния хлорид гексагидрат+Глюкоза моногидрат+/Натрия лактат/*</t>
  </si>
  <si>
    <t>Кальция хлорид дигидрат+Натрия хлорид+Натрия гидрокарбонат+Магния хлорид гексагидрат+Глюкоза моногидрат*</t>
  </si>
  <si>
    <t>Норэпинефрин*</t>
  </si>
  <si>
    <t>Гонадотропин менопаузальный (менотропин)*</t>
  </si>
  <si>
    <t>Прогестерон*</t>
  </si>
  <si>
    <t>Фоллитропин альфа*</t>
  </si>
  <si>
    <t>Хориогонадотропин альфа*</t>
  </si>
  <si>
    <t>Силденафил*</t>
  </si>
  <si>
    <t>Троспия хлорид*</t>
  </si>
  <si>
    <t>Соматропин*</t>
  </si>
  <si>
    <t>Бедаквилин*</t>
  </si>
  <si>
    <t>Клофазимин*</t>
  </si>
  <si>
    <t>Абакавир*</t>
  </si>
  <si>
    <t>Абакавир+Ламивудин*</t>
  </si>
  <si>
    <t>Атазанавир+Ритонавир*</t>
  </si>
  <si>
    <t>Даклатасвир*</t>
  </si>
  <si>
    <t>Долутегравир*</t>
  </si>
  <si>
    <t>Долутегравир+Ламивудин+Тенофовир дизопроксил фумарат*</t>
  </si>
  <si>
    <t>Зидовудин*</t>
  </si>
  <si>
    <t>Ламивудин*</t>
  </si>
  <si>
    <t>Ламивудин+Зидовудин*</t>
  </si>
  <si>
    <t>Лопинавир+Ритонавир*</t>
  </si>
  <si>
    <t>Софосбувир*</t>
  </si>
  <si>
    <t>Эмтрицитабин+Тенофовир дизопроксил фумарат*</t>
  </si>
  <si>
    <t>Эфавиренз*</t>
  </si>
  <si>
    <t>Эфавиренц+Эмтрицитабин+Тенофовира дизопроксил фумарат*</t>
  </si>
  <si>
    <t>Иммуноглобулин антирабический*</t>
  </si>
  <si>
    <t>Иммуноглобулин против гепатита В*</t>
  </si>
  <si>
    <t>Иммуноглобулин против клещевого энцефалита*</t>
  </si>
  <si>
    <t>Иммуноглобулин противостолбнячный*</t>
  </si>
  <si>
    <t>Иммуноглобулин человека нормальный*</t>
  </si>
  <si>
    <t>Сыворотка против яда гадюки*</t>
  </si>
  <si>
    <t>Сыворотка противоботулиническая типа B*</t>
  </si>
  <si>
    <t>Сыворотка противоботулиническая типа E*</t>
  </si>
  <si>
    <t>Сыворотка противоботулиническая типа А*</t>
  </si>
  <si>
    <t>Сыворотка противогангренозная*</t>
  </si>
  <si>
    <t>Сыворотка противодифтерийная*</t>
  </si>
  <si>
    <t>Сыворотка противостолбнячная*</t>
  </si>
  <si>
    <t>Анатоксин дифтерийно-столбнячный*</t>
  </si>
  <si>
    <t>Анатоксин дифтерийно-столбнячный с уменьшенным содержанием антигена*</t>
  </si>
  <si>
    <t>Анатоксин столбнячный*</t>
  </si>
  <si>
    <t>Вакцина антирабическая*</t>
  </si>
  <si>
    <t>Вакцина дифтерийно-столбнячная бесклеточная коклюшная*</t>
  </si>
  <si>
    <t>Вакцина для профилактики гриппа инактивированная*</t>
  </si>
  <si>
    <t>Вакцина для профилактики дифтерии, столбняка, коклюша, гепатита В, полиомиелита, ХИБ-инфекций*</t>
  </si>
  <si>
    <t>Вакцина для профилактики дифтерии, столбняка, коклюша, полиомиелита*</t>
  </si>
  <si>
    <t>Вакцина для профилактики инфекций, вызываемых Haemophilus influenza типа b*</t>
  </si>
  <si>
    <t>Вакцина для профилактики кори, краснухи, паротита*</t>
  </si>
  <si>
    <t>Вакцина для профилактики полиомиелита тривалентная инактивированная цельновирионная*</t>
  </si>
  <si>
    <t>Вакцина для профилактики сибирской язвы*</t>
  </si>
  <si>
    <t>Вакцина желтой лихорадки*</t>
  </si>
  <si>
    <t>Вакцина клещевого энцефалита*</t>
  </si>
  <si>
    <t>Вакцина коклюшно-дифтерийно-столбнячная цельноклеточная*</t>
  </si>
  <si>
    <t>Вакцина пневмококковая*</t>
  </si>
  <si>
    <t>Вакцина против ветряной оспы*</t>
  </si>
  <si>
    <t>Вакцина против гепатита А*</t>
  </si>
  <si>
    <t>Вакцина против гепатита В*</t>
  </si>
  <si>
    <t>Вакцина туберкулезная для щадящей первичной иммунизации*</t>
  </si>
  <si>
    <t>Метотрексат*</t>
  </si>
  <si>
    <t>Панитумумаб (Цетуксимаб)*</t>
  </si>
  <si>
    <t>Треосульфан*</t>
  </si>
  <si>
    <t>Лейпрорелин*</t>
  </si>
  <si>
    <t>Трипторелин*</t>
  </si>
  <si>
    <t>Интерферон бета-1a*</t>
  </si>
  <si>
    <t>Интерферон бета-1b*</t>
  </si>
  <si>
    <t>Адалимумаб*</t>
  </si>
  <si>
    <t>Микофеноловая кислота*</t>
  </si>
  <si>
    <t>Окрелизумаб*</t>
  </si>
  <si>
    <t>Такролимус*</t>
  </si>
  <si>
    <t>Финголимод*</t>
  </si>
  <si>
    <t>Циклоспорин*</t>
  </si>
  <si>
    <t>Эверолимус*</t>
  </si>
  <si>
    <t>Бупивакаин*</t>
  </si>
  <si>
    <t>Севофлуран*</t>
  </si>
  <si>
    <t>Сальметерол+Флутиказон*</t>
  </si>
  <si>
    <t>Сурфактант*</t>
  </si>
  <si>
    <t>Аллерген туберкулезный рекомбинантный*</t>
  </si>
  <si>
    <t>Туберкулин*</t>
  </si>
  <si>
    <t>Гадобутрол*</t>
  </si>
  <si>
    <t>Гадоверсетамид*</t>
  </si>
  <si>
    <t>Гадодиамид*</t>
  </si>
  <si>
    <t>Йоверсол*</t>
  </si>
  <si>
    <t>Йогексол*</t>
  </si>
  <si>
    <t>Йодиксанол*</t>
  </si>
  <si>
    <t>Йопромид*</t>
  </si>
  <si>
    <t>Натрия йодид (131 йод)*</t>
  </si>
  <si>
    <t>Радиофармацевтические средства диагностические*</t>
  </si>
  <si>
    <t>Стронция хлорид-89*</t>
  </si>
  <si>
    <t xml:space="preserve">зарегистрирован </t>
  </si>
  <si>
    <t xml:space="preserve">БМП,            Лекфарм </t>
  </si>
  <si>
    <t>зарегистрирован</t>
  </si>
  <si>
    <t>Fresenius</t>
  </si>
  <si>
    <t>EBEWE</t>
  </si>
  <si>
    <t>EBEWE, Верофарм</t>
  </si>
  <si>
    <t>Ipsen</t>
  </si>
  <si>
    <t>украина</t>
  </si>
  <si>
    <t xml:space="preserve">Реб-Фарма </t>
  </si>
  <si>
    <t>РУП "Минская Фармация"</t>
  </si>
  <si>
    <t>Брестское РУП "Фармация"</t>
  </si>
  <si>
    <t>Гомельское РУП "Фармация"</t>
  </si>
  <si>
    <t>Гродненское РУП "Фармация"</t>
  </si>
  <si>
    <t>Могилевское РУП "Фармация"</t>
  </si>
  <si>
    <t>Витебское РУП "Фармация"</t>
  </si>
  <si>
    <t>23/01</t>
  </si>
  <si>
    <t xml:space="preserve">зарегистрирован  </t>
  </si>
  <si>
    <t xml:space="preserve">зарегистрирован  РБ фасовка </t>
  </si>
  <si>
    <t>23/04</t>
  </si>
  <si>
    <t>куба</t>
  </si>
  <si>
    <t>23/03</t>
  </si>
  <si>
    <t>23/04-1</t>
  </si>
  <si>
    <t>23/02-1</t>
  </si>
  <si>
    <t>23/05</t>
  </si>
  <si>
    <t>23/07</t>
  </si>
  <si>
    <t>23/07-1</t>
  </si>
  <si>
    <t>23/07-2</t>
  </si>
  <si>
    <t>23/08-1</t>
  </si>
  <si>
    <t>23/08</t>
  </si>
  <si>
    <t>23/08-2</t>
  </si>
  <si>
    <t>23/08-3</t>
  </si>
  <si>
    <t>23/00</t>
  </si>
  <si>
    <t>23/00-1</t>
  </si>
  <si>
    <t>РУП "БЕЛФАРМАЦИЯ"</t>
  </si>
  <si>
    <t>23/02-4</t>
  </si>
  <si>
    <t>Мультиэнзимы, содержащие липазу, амилазу, протеазу (Панкреатин)*</t>
  </si>
  <si>
    <t>Идурсульфаза (Идурсульфаза бета)*</t>
  </si>
  <si>
    <t>Аденозин фосфат</t>
  </si>
  <si>
    <t>Алпростадил</t>
  </si>
  <si>
    <t>Изосорбид динитрат</t>
  </si>
  <si>
    <t>Милринон</t>
  </si>
  <si>
    <t>Норэпинефрин</t>
  </si>
  <si>
    <t>Фенилэфрин</t>
  </si>
  <si>
    <t>Урапидил</t>
  </si>
  <si>
    <t>Лауромакрогол 400</t>
  </si>
  <si>
    <t>Глекапревир+Пибрентасвир*</t>
  </si>
  <si>
    <t>Софосбувир+Ледипасвир*</t>
  </si>
  <si>
    <t>Тенофовир дизопроксил*</t>
  </si>
  <si>
    <t>Циклофосфамид*</t>
  </si>
  <si>
    <t>Трипторелин</t>
  </si>
  <si>
    <t>Глатирамера ацетат*</t>
  </si>
  <si>
    <t>Кетостерил</t>
  </si>
  <si>
    <t>Лекарственные препараты для лечения, профилактики инфекции Covid-19*</t>
  </si>
  <si>
    <t>Кальция хлорид дигидрат+Натрия хлорид+Натрия лактат+Магния хлорид гексагидрат+Глюкоза моногидрат*</t>
  </si>
  <si>
    <t>V07</t>
  </si>
  <si>
    <t>Лечебное питание*</t>
  </si>
  <si>
    <t>Абиратерон (Энзалутамид)*</t>
  </si>
  <si>
    <t>таблетки 250 мг (капсулы 40 мг)</t>
  </si>
  <si>
    <t>Ингибиторы ароматазы*</t>
  </si>
  <si>
    <t>Ингибиторы ароматазы *</t>
  </si>
  <si>
    <t>Иностранные производители (Прайсы)</t>
  </si>
  <si>
    <t>Юникмед Балтия (Индия)</t>
  </si>
  <si>
    <t>AIZANT DRUG (Индия)</t>
  </si>
  <si>
    <t>Палестина</t>
  </si>
  <si>
    <t>Вакцина для профилактики дифтерии, столбняка, коклюша, гепатита В, гемофильной инфекции*</t>
  </si>
  <si>
    <t>Hetero (Индия)</t>
  </si>
  <si>
    <t>AIZANT DRUG (Индия), Hetero (Индия)</t>
  </si>
  <si>
    <t>Hetero (Индия) (0,6мг)</t>
  </si>
  <si>
    <t>Ipca Lab (Индия)</t>
  </si>
  <si>
    <t>Shilpa (Индия)</t>
  </si>
  <si>
    <t>AIZANT DRUG (Индия), Intas Ph (Индия, Максфарма Балтия), Shilpa (Индия)</t>
  </si>
  <si>
    <t xml:space="preserve"> Shilpa (Индия)</t>
  </si>
  <si>
    <t>Hetero (Индия),  Shilpa (Индия)</t>
  </si>
  <si>
    <t>Юникмед Балтия (Индия), Hetero (Индия),  Shilpa (Индия)</t>
  </si>
  <si>
    <t>Юникмед Балтия (Индия),  Shilpa (Индия)</t>
  </si>
  <si>
    <t>Hetero (Индия), Optimus (Индия)</t>
  </si>
  <si>
    <t>Optimus (Индия)</t>
  </si>
  <si>
    <t>Hetero (Индия), SYNMEDIC (Индия)</t>
  </si>
  <si>
    <t>Юникмед Балтия (Индия), Hetero (Индия), SYNMEDIC (Индия)</t>
  </si>
  <si>
    <t>SYNMEDIC (Индия)</t>
  </si>
  <si>
    <t>AIZANT DRUG (Индия), Hetero (Индия), SYNMEDIC (Индия)</t>
  </si>
  <si>
    <t>World Medicine (Турция , Реб-фарм)</t>
  </si>
  <si>
    <t>Hetero (Индия), SYNMEDIC (Индия), World Medicine (Турция , Реб-фарм)</t>
  </si>
  <si>
    <t>Ipca Lab (Индия), World Medicine (Турция , Реб-фарм)</t>
  </si>
  <si>
    <t>Hetero (Индия), World Medicine (Турция , Реб-фарм)</t>
  </si>
  <si>
    <t>Hetero (Индия), Shilpa (Индия), World Medicine (Турция , Реб-фарм)</t>
  </si>
  <si>
    <t>Палестина, Hetero (Индия), World Medicine (Турция , Реб-фарм)</t>
  </si>
  <si>
    <t>SYNMEDIC (Индия), World Medicine (Турция , Реб-фарм)</t>
  </si>
  <si>
    <t>Палестина, World Medicine (Турция , Реб-фарм)</t>
  </si>
  <si>
    <t>Sinopharm, Китай</t>
  </si>
  <si>
    <t>Леонфарм (Израиль)</t>
  </si>
  <si>
    <t>Hetero (Индия), Леонфарм (Израиль)</t>
  </si>
  <si>
    <t xml:space="preserve"> Джодас Экспоим (Москва)</t>
  </si>
  <si>
    <t>Джодас Экспоим (Москва)</t>
  </si>
  <si>
    <t>Hetero (Индия), Optimus (Индия), SYNMEDIC (Индия), World Medicine (Турция , Реб-фарм), Джодас Экспоим (Москва)</t>
  </si>
  <si>
    <t>World Medicine (Турция , Реб-фарм), Джодас Экспоим (Москва)</t>
  </si>
  <si>
    <t>Юникмед Балтия (Индия), Джодас Экспоим (Москва)</t>
  </si>
  <si>
    <t>AIZANT DRUG (Индия), Hetero (Индия), Shilpa (Индия), World Medicine (Турция , Реб-фарм), Джодас Экспоим (Москва)</t>
  </si>
  <si>
    <t>Hetero (Индия), Shilpa (Индия), Джодас Экспоим (Москва)</t>
  </si>
  <si>
    <t xml:space="preserve"> Shilpa (Индия), Джодас Экспоим (Москва)</t>
  </si>
  <si>
    <t>Hetero (Индия), Джодас Экспоим (Москва)</t>
  </si>
  <si>
    <t>Hetero (Индия),  Shilpa (Индия), Джодас Экспоим (Москва)</t>
  </si>
  <si>
    <t xml:space="preserve"> Shilpa (Индия),  Shilpa (Индия), Джодас Экспоим (Москва)</t>
  </si>
  <si>
    <t xml:space="preserve">World Medicine (Турция , Реб-фарм), </t>
  </si>
  <si>
    <t>Hetero (Индия), Pharmacare Products (Палестина),  SYNMEDIC (Индия), Нобел (завод в Казахстане)</t>
  </si>
  <si>
    <t>Hetero (Индия),  SYNMEDIC (Индия), Нобел (завод в Казахстане)</t>
  </si>
  <si>
    <t>Pharmacare Products (Палестина), SYNMEDIC (Индия), Нобел (завод в Казахстане)</t>
  </si>
  <si>
    <t>Hetero (Индия), Ipca Lab (Индия), Нобел (Турция), Нобел (завод в Казахстане)</t>
  </si>
  <si>
    <t>Палестина,Hetero (Индия), Pharmacare Products (Палестина), SYNMEDIC (Индия), World Medicine (Турция , Реб-фарм), Нобел (завод в Казахстане)</t>
  </si>
  <si>
    <t>Hetero (Индия),  Shilpa (Индия), Нобел (завод в Казахстане)</t>
  </si>
  <si>
    <t>Нобел (завод в Казахстане)</t>
  </si>
  <si>
    <t>AIZANT DRUG (Индия), Hetero (Индия), Optimus (Индия), SYNMEDIC (Индия), Нобел (Турция), Нобел (завод в Казахстане)</t>
  </si>
  <si>
    <t>Hetero (Индия), Нобел (завод в Казахстане)</t>
  </si>
  <si>
    <t>Hetero (Индия),  Shilpa (Индия), Нобел (Турция), Нобел (завод в Казахстане)</t>
  </si>
  <si>
    <t>Нобел Турцис, Нобел (завод в Казахстане)</t>
  </si>
  <si>
    <t>Hetero (Индия), Нобел Турцис, Нобел (завод в Казахстане)</t>
  </si>
  <si>
    <t>Нобел (Турция), Нобел (завод в Казахстане)</t>
  </si>
  <si>
    <t>SYNMEDIC (Индия), Нобел (завод в Казахстане)</t>
  </si>
  <si>
    <t>Hetero (Индия), SYNMEDIC (Индия), Нобел (завод в Турции)</t>
  </si>
  <si>
    <t>Нобел (завод в Турции)</t>
  </si>
  <si>
    <t>Hetero (Индия), Intas Ph (Индия Максфарма Балтия), Нобел (завод в Казахстане), Нобел (завод в Турции)</t>
  </si>
  <si>
    <t>Hetero (Индия), Shilpa (Индия), Нобел (завод в Казахстане), Нобел (завод в Турции)</t>
  </si>
  <si>
    <t>Hetero (Индия)(таблетки), Shilpa (Индия), World Medicine (Турция , Реб-фарм), Джодас Экспоим (таблетки, Москва), Нобел (завод в Казахстане), Нобел (завод в Турции)</t>
  </si>
  <si>
    <t>Hetero (Индия),  Shilpa (Индия), Нобел (завод в Казахстане), Нобел (завод в Турции)</t>
  </si>
  <si>
    <t>Hetero (Индия), Ipca Lab (Индия), SYNMEDIC (Индия), Леонфарм (Израиль), Нобел (завод в Турции)</t>
  </si>
  <si>
    <t>Hetero (Индия), Ipca Lab (Индия), Нобел (завод в Турции)</t>
  </si>
  <si>
    <t>Hetero (Индия), SYNMEDIC (Индия), Нобел (завод в Казахстане), Нобел (завод в Турции)</t>
  </si>
  <si>
    <t>Юникмед Балтия (Индия), AIZANT DRUG (Индия), SYNMEDIC (Индия), Нобел (завод в Казахстане), Нобел (завод в Турции)</t>
  </si>
  <si>
    <t>Hetero (Индия), SYNMEDIC (Индия), World Medicine (Турция , Реб-фарм), Нобел (завод в Казахстане), Нобел (завод в Турции)</t>
  </si>
  <si>
    <t>World Medicine (Турция , Реб-фарм), Нобел (завод в Турции)</t>
  </si>
  <si>
    <t>Hetero (Индия), Нобел (завод в Турции)</t>
  </si>
  <si>
    <t>Hetero (Индия), Нобел (завод в Казахстане), Нобел (завод в Турции)</t>
  </si>
  <si>
    <t>23/26</t>
  </si>
  <si>
    <t>23/00-4</t>
  </si>
  <si>
    <t>23/11</t>
  </si>
  <si>
    <t>23/31</t>
  </si>
  <si>
    <t>23/23</t>
  </si>
  <si>
    <t>23/26-1</t>
  </si>
  <si>
    <t>23/25</t>
  </si>
  <si>
    <t>23/06</t>
  </si>
  <si>
    <t>23/06-1</t>
  </si>
  <si>
    <t>23/30</t>
  </si>
  <si>
    <t>23/12</t>
  </si>
  <si>
    <t>23/27</t>
  </si>
  <si>
    <t>23/13</t>
  </si>
  <si>
    <t>23/24</t>
  </si>
  <si>
    <t>23/00-3</t>
  </si>
  <si>
    <t>23/33</t>
  </si>
  <si>
    <t>23/00-2</t>
  </si>
  <si>
    <t>23/19</t>
  </si>
  <si>
    <t>23/26-1           23/19-3</t>
  </si>
  <si>
    <t>23/14</t>
  </si>
  <si>
    <t>23/09</t>
  </si>
  <si>
    <t>23/09-2</t>
  </si>
  <si>
    <t>23/09-1</t>
  </si>
  <si>
    <t>23/09-3</t>
  </si>
  <si>
    <t>23/32</t>
  </si>
  <si>
    <t>23/28</t>
  </si>
  <si>
    <t>23/28-1</t>
  </si>
  <si>
    <t>23/04-2</t>
  </si>
  <si>
    <t>23/04-3</t>
  </si>
  <si>
    <t>23/02-6</t>
  </si>
  <si>
    <t>23/02-5</t>
  </si>
  <si>
    <t>23/05-2</t>
  </si>
  <si>
    <t>23/29</t>
  </si>
  <si>
    <t>23/05-3</t>
  </si>
  <si>
    <t>23/21</t>
  </si>
  <si>
    <t>23/17</t>
  </si>
  <si>
    <t>23/10-2</t>
  </si>
  <si>
    <t>23/10</t>
  </si>
  <si>
    <t>23/10-1</t>
  </si>
  <si>
    <t>23/22</t>
  </si>
  <si>
    <t>23/16</t>
  </si>
  <si>
    <t>23/18</t>
  </si>
  <si>
    <t>Пр МЗРБ от 18.10.22 №1414</t>
  </si>
  <si>
    <t>р-р для инфузий 5 мг/мл 20 мл</t>
  </si>
  <si>
    <t>Цетуксимаб</t>
  </si>
  <si>
    <t xml:space="preserve">Пр МЗРБ №1469 от 26.10.22 </t>
  </si>
  <si>
    <t>капсулы (таблетки) 10 мг</t>
  </si>
  <si>
    <t xml:space="preserve">Пр МЗРБ №1499 от 31.10.22 </t>
  </si>
  <si>
    <t xml:space="preserve">Пр МЗРБ №1469 от 26.10.22, Пр МЗРБ №1499 от 31.10.22 </t>
  </si>
  <si>
    <t xml:space="preserve">Пр МЗРБ от 18.10.22 №1414, Пр МЗРБ №1499 от 31.10.22 </t>
  </si>
  <si>
    <t xml:space="preserve">Пр МЗРБ №1469 от 26.10.22 , Пр МЗРБ №1499 от 31.10.22 </t>
  </si>
  <si>
    <t>ТЗ</t>
  </si>
  <si>
    <t>+</t>
  </si>
  <si>
    <t>23/17-1</t>
  </si>
  <si>
    <t>4/23 ЦЗ</t>
  </si>
  <si>
    <t>5/23 ЦЗ</t>
  </si>
  <si>
    <t>3/23 ЦЗ</t>
  </si>
  <si>
    <t>1/23 ЦЗ</t>
  </si>
  <si>
    <t>2/23 ЦЗ</t>
  </si>
  <si>
    <t>23Ц-1</t>
  </si>
  <si>
    <t>23Ц-2</t>
  </si>
  <si>
    <t>23Ц-5</t>
  </si>
  <si>
    <t>23/Ц-3</t>
  </si>
  <si>
    <t>23Ц-4</t>
  </si>
  <si>
    <t>95 581,84»;</t>
  </si>
  <si>
    <t>ЛЕЧЕБНАЯ ПИТАТЕЛЬНАЯ СМЕСЬ БЕЗ ФЕНИЛАЛАНИНА для детей до 1 года*</t>
  </si>
  <si>
    <t xml:space="preserve">белковый эквивалент, ГРАММ </t>
  </si>
  <si>
    <t>ЛЕЧЕБНАЯ ПИТАТЕЛЬНАЯ СМЕСЬ БЕЗ ФЕНИЛАЛАНИНА для детей от 1 до 8 лет *</t>
  </si>
  <si>
    <t>ЛЕЧЕБНАЯ ПИТАТЕЛЬНАЯ СМЕСЬ БЕЗ ФЕНИЛАЛАНИНА для детей от 8 и старше*</t>
  </si>
  <si>
    <t xml:space="preserve">ЛЕЧЕБНАЯ ПИТАТЕЛЬНАЯ СМЕСЬ БЕЗ ЛИЗИНА И ТРИПТОФАНА* </t>
  </si>
  <si>
    <t xml:space="preserve">Пр МЗРБ №1548 от 10.11.22 </t>
  </si>
  <si>
    <t xml:space="preserve">Пр МЗРБ №1469 от 26.10.22, Пр МЗРБ №1548 от 10.11.22 </t>
  </si>
  <si>
    <t xml:space="preserve">Пр МЗРБ №1588 от 16.11.22 </t>
  </si>
  <si>
    <t xml:space="preserve">Пр МЗРБ №1499 от 31.10.22 ,Пр МЗРБ №1588 от 16.11.22 </t>
  </si>
  <si>
    <t xml:space="preserve">Пр МЗРБ №1499 от 31.10.22, Пр МЗРБ №1588 от 16.11.22 </t>
  </si>
  <si>
    <t xml:space="preserve">Пр МЗРБ №1499 от 31.10.22, Пр МЗРБ №1588 от 16.11.22, </t>
  </si>
  <si>
    <t>Пр МЗРБ №1588 от 16.11.22,</t>
  </si>
  <si>
    <t>р-р для инъекций 50 мг/мл , МЛ</t>
  </si>
  <si>
    <t>23/05-Гр</t>
  </si>
  <si>
    <t>23/03-Гр</t>
  </si>
  <si>
    <t>23/036-Гр</t>
  </si>
  <si>
    <t>23/06-Гр</t>
  </si>
  <si>
    <t>23/04-Гр</t>
  </si>
  <si>
    <t>23/02-Гр</t>
  </si>
  <si>
    <t>23/01-Гр</t>
  </si>
  <si>
    <t>пор-к для инъекций в/в, лиоф., МГ</t>
  </si>
  <si>
    <t>23/02-7</t>
  </si>
  <si>
    <t>23/02-8</t>
  </si>
  <si>
    <t>23/05-4</t>
  </si>
  <si>
    <t>23/05-5</t>
  </si>
  <si>
    <t>ждем ТЗ</t>
  </si>
  <si>
    <t xml:space="preserve">23/02-8       </t>
  </si>
  <si>
    <t>23/07                        23/07-3</t>
  </si>
  <si>
    <t xml:space="preserve">Пр МЗРБ №1628 от 22.11.22 </t>
  </si>
  <si>
    <t xml:space="preserve">Пр МЗРБ №1548 от 10.11.22, Пр МЗРБ №1628 от 22.11.22 </t>
  </si>
  <si>
    <t xml:space="preserve">Пр МЗРБ №1499 от 31.10.22 , Пр МЗРБ №1628 от 22.11.22 </t>
  </si>
  <si>
    <t xml:space="preserve">Пр МЗРБ №1499 от 31.10.22, Пр МЗРБ №1628 от 22.11.22 </t>
  </si>
  <si>
    <t xml:space="preserve">Пр МЗРБ №1469 от 26.10.22, Пр МЗРБ №1628 от 22.11.22 </t>
  </si>
  <si>
    <t xml:space="preserve">Пр МЗРБ №1588 от 16.11.22, Пр МЗРБ №1628 от 22.11.22 </t>
  </si>
  <si>
    <t>23/26-2</t>
  </si>
  <si>
    <t>Пор-к для инъекций лиоф. МГ</t>
  </si>
  <si>
    <t>23/12-1</t>
  </si>
  <si>
    <t>капсулы (таблетки)  пролонг. 16 мг</t>
  </si>
  <si>
    <t>капсулы (таблетки) пролонг. 8 мг</t>
  </si>
  <si>
    <t>раствор для подкожного введения 300МЕ/0,36мл (833МЕ/1мл)</t>
  </si>
  <si>
    <t>Фоллитропин бета*</t>
  </si>
  <si>
    <t xml:space="preserve">Пр МЗРБ №1701 от 02.12.22 </t>
  </si>
  <si>
    <t xml:space="preserve">Пр МЗРБ №1628 от 22.11.22, Пр МЗРБ №1653от 25.11.22 </t>
  </si>
  <si>
    <t xml:space="preserve">Пр МЗРБ №1653от 25.11.22 </t>
  </si>
  <si>
    <t xml:space="preserve">Пр МЗРБ №1653 от 25.11.22 </t>
  </si>
  <si>
    <t>таблетки (капсулы) 5 мг</t>
  </si>
  <si>
    <t>Энтекавир</t>
  </si>
  <si>
    <t>таблетки п/о 0,5 мг</t>
  </si>
  <si>
    <t>р-р для для подкожного введения 44 мкг (12 млн.МЕ)</t>
  </si>
  <si>
    <t>Интерферон бета-1a**</t>
  </si>
  <si>
    <t>Леводопа+Карбидопа+Энтакапон</t>
  </si>
  <si>
    <t>таблетки п/о 150мг/37,5мг/200мг</t>
  </si>
  <si>
    <t xml:space="preserve">Пр МЗРБ №1755 от 09.12.22 </t>
  </si>
  <si>
    <t xml:space="preserve">Пр МЗРБ №1811 от 16.12.22 </t>
  </si>
  <si>
    <t>23/26-3</t>
  </si>
  <si>
    <t>Фибриноген</t>
  </si>
  <si>
    <t>лиоф. порошок для пригот. р-ра для в/в введения 1г в 100 мл</t>
  </si>
  <si>
    <t>Мидостаурин</t>
  </si>
  <si>
    <t>Пр МЗРБ №1826 от 20.12.22</t>
  </si>
  <si>
    <t xml:space="preserve"> раствор для внутривенного введения 100мг/мл  5мл </t>
  </si>
  <si>
    <t xml:space="preserve">Прокаинамид </t>
  </si>
  <si>
    <t>Пр МЗРБ №1873 от 27.12.22</t>
  </si>
  <si>
    <t>Пр МЗРБ №1548 от 10.11.22 , Пр МЗРБ №1826 от 20.12.22</t>
  </si>
  <si>
    <t>Пр МЗРБ №1548 от 10.11.22,Пр МЗРБ №1826 от 20.12.22</t>
  </si>
  <si>
    <t>Пр МЗРБ №1548 от 10.11.22, Пр МЗРБ №1826 от 20.12.22</t>
  </si>
  <si>
    <t>Пр МЗРБ №1469 от 26.10.22, Пр МЗРБ №1548 от 10.11.22, Пр МЗРБ №1826 от 20.12.22, Пр МЗРБ №1849 от 22.12.22</t>
  </si>
  <si>
    <t>Пр МЗРБ №1849 от 22.12.22</t>
  </si>
  <si>
    <t>Инсулин гларгин**</t>
  </si>
  <si>
    <t>Инсулин глулизин**</t>
  </si>
  <si>
    <t>Инсулин детемир**</t>
  </si>
  <si>
    <t>Инсулин человека (Актрапид)**</t>
  </si>
  <si>
    <t>Инсулин человека (Генсулин)**</t>
  </si>
  <si>
    <t>Инсулин человека (Протафан)**</t>
  </si>
  <si>
    <t>Инсулин человека генно-инженерный**</t>
  </si>
  <si>
    <t>Эноксапарин**</t>
  </si>
  <si>
    <t>Р-р для инъекций 2000 анти-ХА МЕ 0,2 мл</t>
  </si>
  <si>
    <t>Р-р для инъекций 4000 анти-ХА МЕ 0,2 мл</t>
  </si>
  <si>
    <t>Р-р для инъекций 6000 анти-ХА МЕ 0,6 мл</t>
  </si>
  <si>
    <t>Р-р для инъекций 8000 анти-ХА МЕ 0,8 мл</t>
  </si>
  <si>
    <t>Тенектеплаза**</t>
  </si>
  <si>
    <t>Коагуляционный фактор VIII**</t>
  </si>
  <si>
    <t>Эмицизумаб**</t>
  </si>
  <si>
    <t>р-р для подкожного введения МГ</t>
  </si>
  <si>
    <t>Коагуляционный фактор IX концетрат**</t>
  </si>
  <si>
    <t>Эритропоэтин**</t>
  </si>
  <si>
    <t>Кальция хлорид дигидрат+Натрия хлорид+Магния хлорид гексагидрат+Глюкоза моногидрат+Натрия лактат**</t>
  </si>
  <si>
    <t>Кальция хлорид дигидрат+Натрия хлорид+Натрия гидрокарбонат+Магния хлорид гексагидрат+Глюкоза моногидрат (для детей)**</t>
  </si>
  <si>
    <t>Кальция хлорид дигидрат+Натрия хлорид+Натрия гидрокарбонат+Магния хлорид гексагидрат+Глюкоза моногидрат**</t>
  </si>
  <si>
    <t>Кальция хлорид дигидрат+Натрия хлорид+Натрия лактат+Магния хлорид гексагидрат+Глюкоза моногидрат**</t>
  </si>
  <si>
    <t>Кальция хлорид дигидрат+Натрия хлорид+Натрия лактат+Магния хлорид гексагидрат+Глюкоза моногидрат (для детей)**</t>
  </si>
  <si>
    <t>Набор аминокислот (Гепа)**</t>
  </si>
  <si>
    <t>Набор аминокислот (Нефро)**</t>
  </si>
  <si>
    <t>Набор аминокислот без электролитов**</t>
  </si>
  <si>
    <t>Набор аминокислот с электролитами**</t>
  </si>
  <si>
    <t>Ретинол+Эргокальциферол+Токоферол+Фитоменадион**</t>
  </si>
  <si>
    <t>концентрат для инфузий 3300МЕ, 200МЕ, 10МЕ 10 мл</t>
  </si>
  <si>
    <t>концентрат для инфузий 2300МЕ, 400МЕ, 7МЕ 10 мл</t>
  </si>
  <si>
    <t>Хрома хлорид+Меди хлорид+Железа хлорид+Марганца хлорид+Калия йодид+Натрия фторид+Натрия молибдат+Натрия селенит+Цинка хлорид**</t>
  </si>
  <si>
    <t>р-р для инъекций пролонг. 120 мг</t>
  </si>
  <si>
    <t>Октреотид**</t>
  </si>
  <si>
    <t>Ланреотид**</t>
  </si>
  <si>
    <t>Бедаквилин**</t>
  </si>
  <si>
    <t>Ламивудин+Зидовудин **</t>
  </si>
  <si>
    <t>Софосбувир/Даклатасвир **</t>
  </si>
  <si>
    <t>таблетки п/о 400 мг/60 мг</t>
  </si>
  <si>
    <t>Атазанавир+Ритонавир **</t>
  </si>
  <si>
    <t>Иммуноглобулин антирабический **</t>
  </si>
  <si>
    <t>Вакцина для профилактики кори, краснухи, паротита **</t>
  </si>
  <si>
    <t>Вакцина для профилактики дифтерии, столбняка, коклюша, гепатита В, гемофильной инфекции **</t>
  </si>
  <si>
    <t>Алектиниб**</t>
  </si>
  <si>
    <t xml:space="preserve">капсулы 150 мг </t>
  </si>
  <si>
    <t>Бендамустин**</t>
  </si>
  <si>
    <t>Брентуксимаб**</t>
  </si>
  <si>
    <t>Бригатиниб**</t>
  </si>
  <si>
    <t xml:space="preserve">таблетки 180 мг </t>
  </si>
  <si>
    <t>Винбластин**</t>
  </si>
  <si>
    <t>Акситиниб**</t>
  </si>
  <si>
    <t>Гемцитабин**</t>
  </si>
  <si>
    <t>Доксорубицин**</t>
  </si>
  <si>
    <t>Доцетаксел**</t>
  </si>
  <si>
    <t>Кармустин**</t>
  </si>
  <si>
    <t>Мелфалан**</t>
  </si>
  <si>
    <t>Офатумумаб**</t>
  </si>
  <si>
    <t>р-р для подкожного введения 20 мг/0,4 мл</t>
  </si>
  <si>
    <t>Пазопаниб **</t>
  </si>
  <si>
    <t xml:space="preserve">таблетки п/о 400 мг </t>
  </si>
  <si>
    <t>Сунитиниб**</t>
  </si>
  <si>
    <t>Пертузумаб**</t>
  </si>
  <si>
    <t>Прокарбазин**</t>
  </si>
  <si>
    <t>Ритуксимаб**</t>
  </si>
  <si>
    <t>Тегафур**</t>
  </si>
  <si>
    <t>Темозоломид**</t>
  </si>
  <si>
    <t>Трастузумаб**</t>
  </si>
  <si>
    <t>Трастузумаб эмтанзин**</t>
  </si>
  <si>
    <t>Цетуксимаб**</t>
  </si>
  <si>
    <t>Цисплатин**</t>
  </si>
  <si>
    <t>концентрат  (р-р) для инфузий (для инъекций)  0.5 мг/мл 20 мл</t>
  </si>
  <si>
    <t>Эрлотиниб**</t>
  </si>
  <si>
    <t>Тамоксифен**</t>
  </si>
  <si>
    <t>Энзалутамид**</t>
  </si>
  <si>
    <t>Медроксипрогестерон**</t>
  </si>
  <si>
    <t>Сипонимод**</t>
  </si>
  <si>
    <t>таблетки п/о 0,25 мг</t>
  </si>
  <si>
    <t>Такролимус**</t>
  </si>
  <si>
    <t>Эверолимус**</t>
  </si>
  <si>
    <t>Окрелизумаб**</t>
  </si>
  <si>
    <t>Метадон**</t>
  </si>
  <si>
    <t>Пр МЗРБ №1499 от 31.10.22, Пр.МЗ РБ № 1908 от 30.12.22</t>
  </si>
  <si>
    <t>Пр МЗРБ №1811 от 16.12.22, Пр.МЗ РБ № 1908 от 30.12.22</t>
  </si>
  <si>
    <t>** - закупка по результатам процедур 2022 г.</t>
  </si>
  <si>
    <t xml:space="preserve">Пр МЗРБ №29 от 11.01.23 </t>
  </si>
  <si>
    <t>пор-к лиоф. для приготовления р-ра для в/в введения 150 мг</t>
  </si>
  <si>
    <t>Трамадол</t>
  </si>
  <si>
    <t>Таблетки (капсулы) 50 мг</t>
  </si>
  <si>
    <t>Ранибизумаб</t>
  </si>
  <si>
    <t>р-р для инъекций 10 мг/мл</t>
  </si>
  <si>
    <t xml:space="preserve">Пр МЗРБ №130 от 01.02.23 </t>
  </si>
  <si>
    <t xml:space="preserve">Пр МЗРБ №1628 от 22.11.22, Пр МЗРБ №130 от 01.02.23 </t>
  </si>
  <si>
    <t xml:space="preserve">Пр МЗРБ №1499 от 31.10.22, Пр МЗРБ №130 от 01.02.23 </t>
  </si>
  <si>
    <t xml:space="preserve">Пр МЗРБ №170 от 07.02.23  </t>
  </si>
  <si>
    <t>Р-р для инъекции 50 мг/мл 2 мл</t>
  </si>
  <si>
    <t>Унитиол</t>
  </si>
  <si>
    <t>раствор для внутримышечного и подкожного введения 50мг/мл 5мл</t>
  </si>
  <si>
    <t xml:space="preserve">раствор для приёма внутрь 10 мг/мл 240 мл </t>
  </si>
  <si>
    <t>р-р для инъекций в/м 100 ме/доза 2 мл (р-р для инфузий 50 ме/мл 2 мл)</t>
  </si>
  <si>
    <t>Блинатумомаб</t>
  </si>
  <si>
    <t xml:space="preserve">Карфилзомиб </t>
  </si>
  <si>
    <t>лиофилизат для приг. р-ра для инфузий, 60 мг</t>
  </si>
  <si>
    <t>23/00-4                   23/00-5</t>
  </si>
  <si>
    <t>23/00-5</t>
  </si>
  <si>
    <t>23/11-2</t>
  </si>
  <si>
    <t xml:space="preserve">Пр МЗРБ №232 от 20.02.23 </t>
  </si>
  <si>
    <t xml:space="preserve">Пр МЗРБ №208 от 14.02.23 </t>
  </si>
  <si>
    <t xml:space="preserve">Пр МЗРБ №1469 от 26.10.22, Пр МЗРБ №208 от 14.02.23 </t>
  </si>
  <si>
    <t>Пр МЗРБ №1469 от 26.10.22 ,Пр МЗРБ №208 от 14.02.23</t>
  </si>
  <si>
    <t xml:space="preserve">Пр МЗРБ от 18.10.22 №1414, Пр МЗРБ №232 от 14.02.23 </t>
  </si>
  <si>
    <t xml:space="preserve">Пр МЗРБ №232 от 14.02.23 </t>
  </si>
  <si>
    <t xml:space="preserve">Пр МЗРБ №130 от 01.02.23, Пр МЗРБ №232 от 14.02.23 </t>
  </si>
  <si>
    <t>концентрат для инфузий 3300МЕ, 200МЕ, 10МЕ, 150 мкг 10 мл</t>
  </si>
  <si>
    <t>концентрат для инфузий 2300МЕ, 400МЕ, 7МЕ, 200 мкг 10 мл</t>
  </si>
  <si>
    <t>р-р для инъекций 10 мг/мл 0.75 мл (р-р для подкожного введения 7,5 мг)</t>
  </si>
  <si>
    <t>р-р для инъекций 10 мг/мл 1 мл (пор-к для инъекций лиоф. 10 мг, р-р для подкожного введения 10 мг)</t>
  </si>
  <si>
    <t>р-р для инъекций 10 мг/мл 1.5 мл (р-р для подкожного введения 15 мг)</t>
  </si>
  <si>
    <t>р-р для инъекций 10 мг/мл 2 мл (р-р для подкожного введения 20 мг)</t>
  </si>
  <si>
    <t xml:space="preserve">Дисульфирам </t>
  </si>
  <si>
    <t>таблетки 150 мг</t>
  </si>
  <si>
    <t>таблетки для имплантации 100 мг</t>
  </si>
  <si>
    <t>раствор для инфузий 900 - 1000 мл</t>
  </si>
  <si>
    <t>Алендроновая кислота</t>
  </si>
  <si>
    <t>таблетки 70мг</t>
  </si>
  <si>
    <t xml:space="preserve">Амитриптилин </t>
  </si>
  <si>
    <t>раствор для внутривенного и внутримышечного ведения 10мг/мл 2мл</t>
  </si>
  <si>
    <t>Тримеперидин</t>
  </si>
  <si>
    <t>раствор для внутримышечного и подкожного введения 20 мг/мл 1 мл</t>
  </si>
  <si>
    <t xml:space="preserve">Пр МЗРБ №272 от 24.02.23 </t>
  </si>
  <si>
    <t>Пр МЗРБ №208 от 14.02.23, Пр МЗРБ №272 от 24.02.23</t>
  </si>
  <si>
    <t xml:space="preserve"> Пр МЗРБ №272 от 24.02.23</t>
  </si>
  <si>
    <t>Пр МЗРБ №1653 от 25.11.22,  Пр МЗРБ №272 от 24.02.23</t>
  </si>
  <si>
    <t>Этелкальцетид</t>
  </si>
  <si>
    <t xml:space="preserve">раствор для внутримышечного введения, ДОЗ </t>
  </si>
  <si>
    <t>Вакцина  векторная  для профилактики коронавирусной инфекции, вызываемой вирусом SARS-CoV-2 (Спутник Лайт)</t>
  </si>
  <si>
    <t>Вакцина комбинированная векторная  для профилактики коронавирусной инфекции, вызываемой вирусом SARS-CoV-2</t>
  </si>
  <si>
    <t xml:space="preserve">раствор для внутримышечного введения, компонент 1, ДОЗ </t>
  </si>
  <si>
    <t xml:space="preserve">раствор для внутримышечного введения, компонент 2, ДОЗ </t>
  </si>
  <si>
    <t>пор-к (лиофилизат) для приготовления р-ра для инфузий  5 г</t>
  </si>
  <si>
    <t>пор-к (лиофилизат) для приготовления р-ра для инфузий  1 г</t>
  </si>
  <si>
    <t>Кладрибин**</t>
  </si>
  <si>
    <t>порошок лиофилизированный для приготовления суспензии для инъекций 3,75 мг</t>
  </si>
  <si>
    <t>Трипторелин**</t>
  </si>
  <si>
    <t xml:space="preserve">Раствор для внутривенных инъекций 37-40 МБк,10 мл </t>
  </si>
  <si>
    <t>Натрия йодгиппурат (131 I)</t>
  </si>
  <si>
    <t xml:space="preserve">Раствор для внутривенных инъекций 74-80 МБк,мл </t>
  </si>
  <si>
    <t>Натрия йодид (131 I)</t>
  </si>
  <si>
    <t>Капсулы 3,7-4 МБк</t>
  </si>
  <si>
    <t>Технеция (99mTc) гиник-октреотид Набор для получения тектротида, меченного технецием-99М</t>
  </si>
  <si>
    <t>Лиофилизированный порошок (лиофилизат) для получения раствора инъекций 20мкг</t>
  </si>
  <si>
    <t>Технеция (99mTc) макросалб Набор для получения препарата макроагрегатов альбумина, меченного технецием-99М</t>
  </si>
  <si>
    <t xml:space="preserve">Лиофилизированный порошок (лиофилизат) для получения раствора инъекций 2мг </t>
  </si>
  <si>
    <t>Технеция (99mTc) меброфенин Набор для получения меброфенина, меченного технецием-99м</t>
  </si>
  <si>
    <t>Лиофилизированный порошок (лиофилизат) для получения раствора инъекций 20мг</t>
  </si>
  <si>
    <t>Технеция (99mTc) метилен-дифосфоновая кислота Набор для получения препарата метилендифосфоновой  кислоты, меченой технецием-99м                                                                                                                                         (Технеция (99mTc)  окси-этилидендифосфорная кис-лота Набор для получения препарата, оксиэтилиден-дифосфоновой кислотой ме-ченой тех-нецием-99м))</t>
  </si>
  <si>
    <t>Лиофилизированный порошок (лиофилизат) для получения раствора инъекций 5 мг</t>
  </si>
  <si>
    <t xml:space="preserve">Технеция (99mTc) наноколоид Набор для получения препарата наноколоидов альбумина, меченного технецием-99М </t>
  </si>
  <si>
    <t>Лиофилизированный порошок (лиофилизат) для получения раствора инъекций 1мг</t>
  </si>
  <si>
    <t xml:space="preserve">Технеция (99mTc) оловянный колоид Набор для получения препарата коллоидного олова, меченного технецием-99М </t>
  </si>
  <si>
    <t>Лиофилизированный порошок (лиофилизат) для получения раствора инъекций 0,17мг</t>
  </si>
  <si>
    <t>Технеция (99mTc) пентауксусная кислота  Набор для получения препарата диэтилентриаминпентоацитата меченного технецием-99М</t>
  </si>
  <si>
    <t>Лиофилизированный порошок (лиофилизат) для получения раствора инъекций 13,25 мг</t>
  </si>
  <si>
    <t>Технеция (99m Tc) пертехнетат</t>
  </si>
  <si>
    <t>Генератор радионуклидов 10-11 ГБк для получения элюата пертехнетата натрия – 99m Tc</t>
  </si>
  <si>
    <t>Генератор радионуклидов 15 ГБк для получения элюата пертехнетата натрия – 99m Tc</t>
  </si>
  <si>
    <t>Генератор радионуклидов 5-6 ГБк для получения элюата пертехнетата натрия – 99m Tc</t>
  </si>
  <si>
    <t>Генератор радионуклидов 7-8 ГБк для получения элюата пертехнетата натрия – 99m Tc</t>
  </si>
  <si>
    <t>Технеция (99mTc) сестамиби. Набор для получения МИБИ, меченного технецием-99М</t>
  </si>
  <si>
    <t xml:space="preserve"> Лиофилизированный порошок (лиофизат) для получения раствора инъекций 1мг</t>
  </si>
  <si>
    <t>Технеция (99mTc) сукцимер Набор для получения препарата димеркаптоянтарной кислоты (ДМСА), меченной технецием-99М</t>
  </si>
  <si>
    <t>Технеция (99mTc) этилендицистеин.  Набор для получения препарата этилендицистеина, меченного технецием-99М</t>
  </si>
  <si>
    <t>лиофилизированный порошок (лиофилизат) для получения раствора для инъекций 2 мг</t>
  </si>
  <si>
    <t>Набор для получения эксаметазима/гексаметил</t>
  </si>
  <si>
    <t xml:space="preserve">Лиофилизированный порошок
(лиофилизат) для получения
раствора для внутривенного
введения 0,5 мг
</t>
  </si>
  <si>
    <t>Секукинумаб</t>
  </si>
  <si>
    <t>лиофилизат для приготовления раствора для подкожного введения 150 мг</t>
  </si>
  <si>
    <t xml:space="preserve">Пр МЗРБ №29 от 11.01.23, Пр МЗРБ №308 от 03.03.23 </t>
  </si>
  <si>
    <t xml:space="preserve">Пр МЗРБ №308 от 03.03.23 </t>
  </si>
  <si>
    <t xml:space="preserve">Пр МЗРБ №29 от 11.01.23 ,Пр МЗРБ №308 от 03.03.23 </t>
  </si>
  <si>
    <t>Жировая эмульсия в составе комбинированных препаратов для парентерального питания *</t>
  </si>
  <si>
    <t xml:space="preserve">Пр МЗРБ №424 от 27.03.23 </t>
  </si>
  <si>
    <t xml:space="preserve">Пр МЗРБ №362 от 16.03.23 </t>
  </si>
  <si>
    <t xml:space="preserve">Пр МЗРБ №130 от 01.02.23,Пр МЗРБ №362 от 16.03.23 </t>
  </si>
  <si>
    <t xml:space="preserve">Пр МЗРБ №130 от 01.02.23, Пр МЗРБ №208 от 14.02.23, Пр МЗРБ №362 от 16.03.23 </t>
  </si>
  <si>
    <t xml:space="preserve">Пр МЗРБ №1653 от 25.11.22, Пр МЗРБ №362 от 16.03.23  </t>
  </si>
  <si>
    <t xml:space="preserve">раствор для внутривенного введения (в виде гидрохлорида), 2,5 мг/0,5 мл </t>
  </si>
  <si>
    <t>Гидроксиэтилкрахмал</t>
  </si>
  <si>
    <t>раствор для инфузий 6% 250 мл</t>
  </si>
  <si>
    <t>Пролголимаб</t>
  </si>
  <si>
    <t xml:space="preserve">концентрат для приготовления раствора для инфузий 20 мг/мл 5 мл </t>
  </si>
  <si>
    <t xml:space="preserve">Пр МЗРБ №362 от 16.03.23, Пр МЗРБ №388 от 21.03.23 </t>
  </si>
  <si>
    <t xml:space="preserve">Пр МЗРБ №1628 от 22.11.22, Пр МЗРБ №1499 от 31.10.22, Пр МЗРБ №362 от 16.03.23, Пр МЗРБ №388 от 21.03.23 </t>
  </si>
  <si>
    <t xml:space="preserve">Пр МЗРБ №170 от 07.02.23, Пр МЗРБ №208 от 14.02.23, Пр МЗРБ №362 от 16.03.23, Пр МЗРБ №388 от 21.03.23 </t>
  </si>
  <si>
    <t>Венетоклакс</t>
  </si>
  <si>
    <t>Софосбувир/Велпатасвир</t>
  </si>
  <si>
    <t>таблетки п/о 400 мг /100 мг</t>
  </si>
  <si>
    <t xml:space="preserve"> лиофилизированный пор. для приг. конц-та для приг.р-ра для инфузий, 38,5 мкг (для детей)</t>
  </si>
  <si>
    <t xml:space="preserve"> лиофилизированный пор. для приг. конц-та для приг.р-ра для инфузий, 38,5 мкг (для взрослых)*</t>
  </si>
  <si>
    <t xml:space="preserve"> капсулы (таблетки) 125 мг</t>
  </si>
  <si>
    <t>Рибоциклиб *</t>
  </si>
  <si>
    <t xml:space="preserve">таблетки п/о 200 мг </t>
  </si>
  <si>
    <t>Палбоциклиб*</t>
  </si>
  <si>
    <t>Пазопаниб*</t>
  </si>
  <si>
    <t>Сунитиниб*</t>
  </si>
  <si>
    <t xml:space="preserve">капсулы 50 мг </t>
  </si>
  <si>
    <t>23/45</t>
  </si>
  <si>
    <t xml:space="preserve">Пр МЗРБ №455 от 03.04.23 </t>
  </si>
  <si>
    <t xml:space="preserve">Пр МЗРБ №455от 03.04.23 </t>
  </si>
  <si>
    <t xml:space="preserve">Пр МЗРБ №29 от 11.01.23, Пр МЗРБ №455от 03.04.23 </t>
  </si>
  <si>
    <t xml:space="preserve">Пр МЗРБ №170 от 07.02.23,Пр МЗРБ №308 от 03.03.23, Пр МЗРБ №455от 03.04.23 </t>
  </si>
  <si>
    <t xml:space="preserve">Пр МЗРБ №1499 от 31.10.22,  Пр МЗРБ №272 от 24.02.23, Пр МЗРБ №455от 03.04.23 </t>
  </si>
  <si>
    <t xml:space="preserve"> Пр МЗРБ №272 от 24.02.23, Пр МЗРБ №455от 03.04.23 </t>
  </si>
  <si>
    <t xml:space="preserve">Пр МЗРБ №502 от 10.04.23 </t>
  </si>
  <si>
    <t xml:space="preserve">Пр МЗРБ №1499 от 31.10.22, Пр МЗРБ №502 от 10.04.23  </t>
  </si>
  <si>
    <t xml:space="preserve">Пр МЗРБ №1469 от 26.10.22 ,Пр МЗРБ №502 от 10.04.23 </t>
  </si>
  <si>
    <t xml:space="preserve">Пр МЗРБ №521 от 12.04.23 </t>
  </si>
  <si>
    <t xml:space="preserve">Пр МЗРБ №29 от 11.01.23,Пр МЗРБ №521 от 12.04.23  </t>
  </si>
  <si>
    <t xml:space="preserve">Пр МЗРБ №362 от 16.03.23, Пр МЗРБ №388 от 21.03.23,Пр МЗРБ №521 от 12.04.23 </t>
  </si>
  <si>
    <t xml:space="preserve">Пр МЗРБ №232 от 14.02.23,Пр МЗРБ №521 от 12.04.23 </t>
  </si>
  <si>
    <t xml:space="preserve">Пр МЗРБ №362 от 16.03.23,Пр МЗРБ №521 от 12.04.23 </t>
  </si>
  <si>
    <t xml:space="preserve">Пр МЗРБ №1499 от 31.10.22,Пр МЗРБ №1628 от 22.11.22,Пр МЗРБ №521 от 12.04.23   </t>
  </si>
  <si>
    <t xml:space="preserve">Пр МЗРБ №130 от 01.02.23,Пр МЗРБ №521 от 12.04.23  </t>
  </si>
  <si>
    <t>пор-к для инъекций в/м, п/к, лиоф. в к-те с р-лем, ДОЗ</t>
  </si>
  <si>
    <t>пор-к для инъекций лиоф. (лиофилизат) для приг. Р-ра для п/к введения в к-те с р-лем, ДОЗ</t>
  </si>
  <si>
    <t>Вакцина коревая*</t>
  </si>
  <si>
    <t>Пр МЗРБ №362 от 16.03.23,Пр МЗРБ №502 от 10.04.23, Пр МЗРБ №701 от 17.05.23</t>
  </si>
  <si>
    <t>Пр МЗРБ №598 от 29.04.23</t>
  </si>
  <si>
    <t xml:space="preserve"> Пр МЗРБ №272 от 24.02.23, Пр МЗРБ №502 от 10.04.23, Пр МЗРБ №598 от 29.04.23</t>
  </si>
  <si>
    <t>Пр МЗРБ №521 от 12.04.23,Пр МЗРБ №598 от 29.04.23</t>
  </si>
  <si>
    <t>Пр МЗРБ №1628 от 22.11.22,Пр МЗРБ №598 от 29.04.23</t>
  </si>
  <si>
    <t>Пр МЗРБ №667 от 12.05.23</t>
  </si>
  <si>
    <t>Пр МЗРБ №272 от 24.02.23,Пр МЗРБ №667 от 12.05.23</t>
  </si>
  <si>
    <t xml:space="preserve">Пр МЗРБ №29 от 11.01.23,Пр МЗРБ №521 от 12.04.23,Пр МЗРБ №667 от 12.05.23 </t>
  </si>
  <si>
    <t xml:space="preserve"> Пр МЗРБ №272 от 24.02.23,Пр МЗРБ №667 от 12.05.23</t>
  </si>
  <si>
    <t xml:space="preserve">Пр МЗРБ №1548 от 10.11.22,Пр МЗРБ №667 от 12.05.23 </t>
  </si>
  <si>
    <t>Пр МЗРБ №1548 от 10.11.22,Пр МЗРБ №667 от 12.05.23</t>
  </si>
  <si>
    <t>Пр МЗРБ №1548 от 10.11.22 ,Пр МЗРБ №667 от 12.05.23</t>
  </si>
  <si>
    <t>Инотузумаб озогамицин</t>
  </si>
  <si>
    <t>лиофилизат для приготовления концетрата для приготовления раствора для инфузий 1 мг</t>
  </si>
  <si>
    <t>р-р для подкожного введения 600 мг/600 мг</t>
  </si>
  <si>
    <t>Пертузумаб/Трастузумаб</t>
  </si>
  <si>
    <t xml:space="preserve">Пр МЗРБ №503 от 10.04.23 </t>
  </si>
  <si>
    <t xml:space="preserve">Пр МЗРБ №502 от 10.04.23, Пр МЗРБ №503 от 10.04.23 </t>
  </si>
  <si>
    <t xml:space="preserve">Пр МЗРБ №208 от 14.02.23, Пр МЗРБ №503 от 10.04.23 </t>
  </si>
  <si>
    <t xml:space="preserve">Пр МЗРБ №29 от 11.01.23, Пр МЗРБ №503 от 10.04.23 </t>
  </si>
  <si>
    <t xml:space="preserve">Пр МЗРБ №800 от 31.05.23 </t>
  </si>
  <si>
    <t xml:space="preserve">Пр МЗРБ №1873 от 27.12.22, Пр МЗРБ №800 от 31.05.23 </t>
  </si>
  <si>
    <t xml:space="preserve">Пр МЗРБ №1499 от 31.10.22, Пр МЗРБ №455от 03.04.23, Пр МЗРБ №667 от 12.05.23, Пр МЗРБ №800 от 31.05.23 </t>
  </si>
  <si>
    <t xml:space="preserve">Пр МЗРБ от 18.10.22 №1414, Пр МЗРБ №1499 от 31.10.22, Пр МЗРБ №800 от 31.05.23 </t>
  </si>
  <si>
    <t xml:space="preserve">Пр МЗРБ №232 от 14.02.23, Пр МЗРБ №800 от 31.05.23 </t>
  </si>
  <si>
    <t xml:space="preserve">Пр МЗРБ №1469 от 26.10.22, Пр.МЗ РБ № 1908 от 30.12.22,Пр МЗРБ №521 от 12.04.23, Пр МЗРБ №800 от 31.05.23 </t>
  </si>
  <si>
    <t xml:space="preserve">С1-ингибитор (человеческий) </t>
  </si>
  <si>
    <t>лиофилизированный порошок для приготовления раствора для внутривенного введения 500 МЕ</t>
  </si>
  <si>
    <t xml:space="preserve">лиофилизат для приготовления раствора для подкожного введения 0,25 мг </t>
  </si>
  <si>
    <t>Цетрореликс*</t>
  </si>
  <si>
    <t xml:space="preserve">раствор для п/к введения 0,25 мг/в шприцах 0,5мл </t>
  </si>
  <si>
    <t>Ганиреликс *</t>
  </si>
  <si>
    <t>лиофилизат для приготовления суспензии для внутрикожного введения  и накожного скарификационного нанесения 15-30 доз в ампуле (ДОЗ)</t>
  </si>
  <si>
    <t>Вакцина туляремийная</t>
  </si>
  <si>
    <t xml:space="preserve">Алектиниб </t>
  </si>
  <si>
    <t>Бригатиниб</t>
  </si>
  <si>
    <t>таблетки 180 мг</t>
  </si>
  <si>
    <t xml:space="preserve">Бригатиниб </t>
  </si>
  <si>
    <t xml:space="preserve">Дабрафениб </t>
  </si>
  <si>
    <t xml:space="preserve">капсулы 75 мг </t>
  </si>
  <si>
    <t>Вемурафениб</t>
  </si>
  <si>
    <t>таблетки п/о 240 мг</t>
  </si>
  <si>
    <t xml:space="preserve">Траметиниб </t>
  </si>
  <si>
    <t xml:space="preserve">таблетки 2 мг </t>
  </si>
  <si>
    <t>Кобиметиниб</t>
  </si>
  <si>
    <t xml:space="preserve">Пр МЗРБ №29 от 11.01.23,Пр МЗРБ №667 от 12.05.23, Пр МЗРБ №830 от 05.06.23, </t>
  </si>
  <si>
    <t xml:space="preserve"> Пр МЗРБ №830 от 05.06.23</t>
  </si>
  <si>
    <t>р-р для инъекций 165 мг/мл, МГ</t>
  </si>
  <si>
    <t>П</t>
  </si>
  <si>
    <t xml:space="preserve">Пр МЗРБ №886 от 13.06.23 </t>
  </si>
  <si>
    <t xml:space="preserve">Пр МЗРБ №1469 от 26.10.22,Пр МЗРБ №886 от 13.06.23  </t>
  </si>
  <si>
    <t xml:space="preserve">Пр МЗРБ №362 от 16.03.23, Пр МЗРБ №886 от 13.06.23 </t>
  </si>
  <si>
    <t xml:space="preserve">Пр МЗРБ №362 от 16.03.23, Пр МЗРБ №455от 03.04.23, Пр МЗРБ №521 от 12.04.23, Пр МЗРБ №886 от 13.06.23 </t>
  </si>
  <si>
    <t xml:space="preserve">Пр МЗРБ от 18.10.22 №1414, Пр МЗРБ №886 от 13.06.23 </t>
  </si>
  <si>
    <t xml:space="preserve">Пр МЗРБ №362 от 16.03.23, Пр МЗРБ №886 от 13.06.23  </t>
  </si>
  <si>
    <t xml:space="preserve">Пр МЗРБ №800 от 31.05.23, Пр МЗРБ №886 от 13.06.23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</si>
</sst>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5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7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top"/>
    </xf>
    <xf numFmtId="4" fontId="18" fillId="0" borderId="10" xfId="0" applyNumberFormat="1" applyFont="1" applyBorder="1" applyAlignment="1">
      <alignment horizontal="right" vertical="top"/>
    </xf>
    <xf numFmtId="0" fontId="18" fillId="0" borderId="10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right" vertical="top"/>
    </xf>
    <xf numFmtId="0" fontId="18" fillId="0" borderId="0" xfId="0" applyFont="1" applyFill="1"/>
    <xf numFmtId="0" fontId="18" fillId="0" borderId="0" xfId="0" applyFont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14" fontId="21" fillId="35" borderId="10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 wrapText="1"/>
    </xf>
    <xf numFmtId="14" fontId="21" fillId="35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/>
    <xf numFmtId="3" fontId="18" fillId="0" borderId="10" xfId="0" applyNumberFormat="1" applyFont="1" applyBorder="1" applyAlignment="1"/>
    <xf numFmtId="4" fontId="18" fillId="0" borderId="10" xfId="0" applyNumberFormat="1" applyFont="1" applyBorder="1" applyAlignment="1"/>
    <xf numFmtId="3" fontId="18" fillId="0" borderId="10" xfId="0" applyNumberFormat="1" applyFont="1" applyFill="1" applyBorder="1" applyAlignment="1"/>
    <xf numFmtId="0" fontId="18" fillId="0" borderId="10" xfId="0" applyFont="1" applyFill="1" applyBorder="1" applyAlignment="1"/>
    <xf numFmtId="4" fontId="18" fillId="0" borderId="10" xfId="0" applyNumberFormat="1" applyFont="1" applyFill="1" applyBorder="1" applyAlignment="1"/>
    <xf numFmtId="3" fontId="18" fillId="0" borderId="10" xfId="0" applyNumberFormat="1" applyFont="1" applyBorder="1"/>
    <xf numFmtId="3" fontId="18" fillId="0" borderId="1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/>
    <xf numFmtId="3" fontId="19" fillId="0" borderId="10" xfId="0" applyNumberFormat="1" applyFont="1" applyBorder="1" applyAlignment="1"/>
    <xf numFmtId="3" fontId="19" fillId="0" borderId="0" xfId="0" applyNumberFormat="1" applyFont="1"/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4" fontId="18" fillId="36" borderId="10" xfId="0" applyNumberFormat="1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4" fontId="18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right" vertical="top"/>
    </xf>
    <xf numFmtId="0" fontId="18" fillId="35" borderId="11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 wrapText="1"/>
    </xf>
    <xf numFmtId="4" fontId="18" fillId="35" borderId="18" xfId="0" applyNumberFormat="1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14" fontId="21" fillId="35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3" fontId="18" fillId="0" borderId="0" xfId="0" applyNumberFormat="1" applyFont="1"/>
    <xf numFmtId="0" fontId="18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/>
    <xf numFmtId="4" fontId="18" fillId="0" borderId="10" xfId="0" applyNumberFormat="1" applyFont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wrapText="1"/>
    </xf>
    <xf numFmtId="0" fontId="18" fillId="33" borderId="10" xfId="0" applyFont="1" applyFill="1" applyBorder="1" applyAlignment="1">
      <alignment horizontal="right" vertical="top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1" fillId="0" borderId="18" xfId="0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9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/>
    <xf numFmtId="49" fontId="18" fillId="0" borderId="10" xfId="0" applyNumberFormat="1" applyFont="1" applyFill="1" applyBorder="1" applyAlignment="1">
      <alignment horizontal="left" vertical="center"/>
    </xf>
    <xf numFmtId="0" fontId="25" fillId="37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164" fontId="18" fillId="0" borderId="10" xfId="0" applyNumberFormat="1" applyFont="1" applyFill="1" applyBorder="1" applyAlignment="1"/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49" fontId="18" fillId="0" borderId="15" xfId="0" applyNumberFormat="1" applyFont="1" applyBorder="1" applyAlignment="1">
      <alignment horizontal="lef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W1047"/>
  <sheetViews>
    <sheetView tabSelected="1" zoomScale="80" zoomScaleNormal="80" zoomScaleSheetLayoutView="90" workbookViewId="0">
      <pane ySplit="3" topLeftCell="A4" activePane="bottomLeft" state="frozen"/>
      <selection activeCell="C1" sqref="C1"/>
      <selection pane="bottomLeft" activeCell="G8" sqref="G8"/>
    </sheetView>
  </sheetViews>
  <sheetFormatPr defaultColWidth="11.7109375" defaultRowHeight="15" x14ac:dyDescent="0.25"/>
  <cols>
    <col min="1" max="1" width="4.7109375" style="4" customWidth="1"/>
    <col min="2" max="2" width="10.85546875" style="62" customWidth="1"/>
    <col min="3" max="3" width="20.85546875" style="64" customWidth="1"/>
    <col min="4" max="4" width="10" style="4" customWidth="1"/>
    <col min="5" max="5" width="10.5703125" style="4" customWidth="1"/>
    <col min="6" max="6" width="6.5703125" style="4" customWidth="1"/>
    <col min="7" max="7" width="38.140625" style="70" customWidth="1"/>
    <col min="8" max="8" width="36.5703125" style="72" customWidth="1"/>
    <col min="9" max="9" width="17.42578125" style="1" customWidth="1"/>
    <col min="10" max="10" width="12.7109375" style="1" customWidth="1"/>
    <col min="11" max="11" width="15.5703125" style="1" customWidth="1"/>
    <col min="12" max="12" width="13" style="1" customWidth="1"/>
    <col min="13" max="13" width="17.28515625" style="1" customWidth="1"/>
    <col min="14" max="14" width="14.7109375" style="1" customWidth="1"/>
    <col min="15" max="15" width="17.28515625" style="1" customWidth="1"/>
    <col min="16" max="16" width="14.42578125" style="1" customWidth="1"/>
    <col min="17" max="17" width="14.28515625" style="1" customWidth="1"/>
    <col min="18" max="18" width="15.42578125" style="1" customWidth="1"/>
    <col min="19" max="19" width="15.7109375" style="33" customWidth="1"/>
    <col min="20" max="20" width="15.28515625" style="1" customWidth="1"/>
    <col min="21" max="21" width="11.7109375" style="1" customWidth="1"/>
    <col min="22" max="22" width="11" style="1" customWidth="1"/>
    <col min="23" max="23" width="13.140625" style="1" customWidth="1"/>
    <col min="24" max="24" width="8.42578125" style="1" customWidth="1"/>
    <col min="25" max="30" width="11.7109375" style="1" customWidth="1"/>
    <col min="31" max="31" width="9.5703125" style="1" customWidth="1"/>
    <col min="32" max="32" width="15" style="1" customWidth="1"/>
    <col min="33" max="33" width="12.42578125" style="1" customWidth="1"/>
    <col min="34" max="34" width="8.42578125" style="21" customWidth="1"/>
    <col min="35" max="41" width="11.7109375" style="1" customWidth="1"/>
    <col min="42" max="42" width="11.7109375" style="65" customWidth="1"/>
    <col min="43" max="43" width="23.7109375" style="12" customWidth="1"/>
    <col min="44" max="48" width="11.7109375" style="12" customWidth="1"/>
    <col min="49" max="49" width="30" style="12" customWidth="1"/>
    <col min="50" max="50" width="34.28515625" style="12" customWidth="1"/>
    <col min="51" max="75" width="11.7109375" style="1" customWidth="1"/>
    <col min="76" max="16384" width="11.7109375" style="1"/>
  </cols>
  <sheetData>
    <row r="1" spans="1:75" ht="30.75" customHeight="1" x14ac:dyDescent="0.25">
      <c r="A1" s="103" t="s">
        <v>1095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  <c r="S1" s="30"/>
    </row>
    <row r="2" spans="1:75" ht="27" customHeight="1" x14ac:dyDescent="0.25">
      <c r="A2" s="106" t="s">
        <v>1096</v>
      </c>
      <c r="B2" s="108" t="s">
        <v>1097</v>
      </c>
      <c r="C2" s="108" t="s">
        <v>1098</v>
      </c>
      <c r="D2" s="108" t="s">
        <v>1477</v>
      </c>
      <c r="E2" s="110" t="s">
        <v>1099</v>
      </c>
      <c r="F2" s="106" t="s">
        <v>0</v>
      </c>
      <c r="G2" s="108" t="s">
        <v>1</v>
      </c>
      <c r="H2" s="106" t="s">
        <v>2</v>
      </c>
      <c r="I2" s="112" t="s">
        <v>3</v>
      </c>
      <c r="J2" s="113"/>
      <c r="K2" s="113"/>
      <c r="L2" s="114"/>
      <c r="M2" s="106" t="s">
        <v>4</v>
      </c>
      <c r="N2" s="106" t="s">
        <v>5</v>
      </c>
      <c r="O2" s="106" t="s">
        <v>6</v>
      </c>
      <c r="P2" s="106" t="s">
        <v>7</v>
      </c>
      <c r="Q2" s="106" t="s">
        <v>8</v>
      </c>
      <c r="R2" s="106" t="s">
        <v>9</v>
      </c>
      <c r="S2" s="105" t="s">
        <v>1187</v>
      </c>
      <c r="T2" s="106" t="s">
        <v>1100</v>
      </c>
      <c r="U2" s="115" t="s">
        <v>1101</v>
      </c>
      <c r="V2" s="115" t="s">
        <v>1102</v>
      </c>
      <c r="W2" s="115" t="s">
        <v>1103</v>
      </c>
      <c r="X2" s="115" t="s">
        <v>1104</v>
      </c>
      <c r="Y2" s="115" t="s">
        <v>1105</v>
      </c>
      <c r="Z2" s="115" t="s">
        <v>1106</v>
      </c>
      <c r="AA2" s="115" t="s">
        <v>1107</v>
      </c>
      <c r="AB2" s="115" t="s">
        <v>1108</v>
      </c>
      <c r="AC2" s="115" t="s">
        <v>1109</v>
      </c>
      <c r="AD2" s="115" t="s">
        <v>1110</v>
      </c>
      <c r="AE2" s="115" t="s">
        <v>1111</v>
      </c>
      <c r="AF2" s="115" t="s">
        <v>1112</v>
      </c>
      <c r="AG2" s="115" t="s">
        <v>1113</v>
      </c>
      <c r="AH2" s="106" t="s">
        <v>1114</v>
      </c>
      <c r="AI2" s="115" t="s">
        <v>1115</v>
      </c>
      <c r="AJ2" s="115" t="s">
        <v>1116</v>
      </c>
      <c r="AK2" s="115" t="s">
        <v>1117</v>
      </c>
      <c r="AL2" s="115" t="s">
        <v>1118</v>
      </c>
      <c r="AM2" s="115" t="s">
        <v>1119</v>
      </c>
      <c r="AN2" s="115" t="s">
        <v>1120</v>
      </c>
      <c r="AO2" s="115" t="s">
        <v>1121</v>
      </c>
      <c r="AP2" s="117" t="s">
        <v>1122</v>
      </c>
      <c r="AQ2" s="119" t="s">
        <v>1125</v>
      </c>
      <c r="AR2" s="121" t="s">
        <v>1126</v>
      </c>
      <c r="AS2" s="121" t="s">
        <v>1127</v>
      </c>
      <c r="AT2" s="121" t="s">
        <v>1311</v>
      </c>
      <c r="AU2" s="121" t="s">
        <v>1128</v>
      </c>
      <c r="AV2" s="121" t="s">
        <v>1129</v>
      </c>
      <c r="AW2" s="123" t="s">
        <v>1130</v>
      </c>
      <c r="AX2" s="123" t="s">
        <v>1354</v>
      </c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</row>
    <row r="3" spans="1:75" ht="84" customHeight="1" x14ac:dyDescent="0.25">
      <c r="A3" s="107"/>
      <c r="B3" s="109"/>
      <c r="C3" s="109"/>
      <c r="D3" s="109"/>
      <c r="E3" s="111"/>
      <c r="F3" s="107"/>
      <c r="G3" s="109"/>
      <c r="H3" s="107"/>
      <c r="I3" s="6" t="s">
        <v>10</v>
      </c>
      <c r="J3" s="6" t="s">
        <v>11</v>
      </c>
      <c r="K3" s="6" t="s">
        <v>12</v>
      </c>
      <c r="L3" s="3" t="s">
        <v>13</v>
      </c>
      <c r="M3" s="107"/>
      <c r="N3" s="107"/>
      <c r="O3" s="107"/>
      <c r="P3" s="107"/>
      <c r="Q3" s="107"/>
      <c r="R3" s="107"/>
      <c r="S3" s="105"/>
      <c r="T3" s="107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07"/>
      <c r="AI3" s="116"/>
      <c r="AJ3" s="116"/>
      <c r="AK3" s="116"/>
      <c r="AL3" s="116"/>
      <c r="AM3" s="116"/>
      <c r="AN3" s="116"/>
      <c r="AO3" s="116"/>
      <c r="AP3" s="118"/>
      <c r="AQ3" s="120"/>
      <c r="AR3" s="122"/>
      <c r="AS3" s="122"/>
      <c r="AT3" s="122"/>
      <c r="AU3" s="122"/>
      <c r="AV3" s="122"/>
      <c r="AW3" s="124"/>
      <c r="AX3" s="124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</row>
    <row r="4" spans="1:75" x14ac:dyDescent="0.25">
      <c r="A4" s="5"/>
      <c r="B4" s="60"/>
      <c r="C4" s="5"/>
      <c r="D4" s="5"/>
      <c r="E4" s="5"/>
      <c r="F4" s="5" t="s">
        <v>14</v>
      </c>
      <c r="G4" s="68" t="s">
        <v>15</v>
      </c>
      <c r="H4" s="66"/>
      <c r="I4" s="2"/>
      <c r="J4" s="2"/>
      <c r="K4" s="2"/>
      <c r="L4" s="2"/>
      <c r="M4" s="2"/>
      <c r="N4" s="2"/>
      <c r="O4" s="2"/>
      <c r="P4" s="2"/>
      <c r="Q4" s="2"/>
      <c r="R4" s="2"/>
      <c r="S4" s="31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9"/>
      <c r="AI4" s="28"/>
      <c r="AJ4" s="28"/>
      <c r="AK4" s="28"/>
      <c r="AL4" s="28"/>
      <c r="AM4" s="28"/>
      <c r="AN4" s="28"/>
      <c r="AO4" s="28"/>
      <c r="AP4" s="28"/>
      <c r="AQ4" s="40"/>
      <c r="AR4" s="41"/>
      <c r="AS4" s="40"/>
      <c r="AT4" s="40"/>
      <c r="AU4" s="40"/>
      <c r="AV4" s="40"/>
      <c r="AW4" s="40"/>
      <c r="AX4" s="78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ht="21.6" customHeight="1" x14ac:dyDescent="0.25">
      <c r="A5" s="5"/>
      <c r="B5" s="60"/>
      <c r="C5" s="5"/>
      <c r="D5" s="5"/>
      <c r="E5" s="5"/>
      <c r="F5" s="5" t="s">
        <v>16</v>
      </c>
      <c r="G5" s="68" t="s">
        <v>17</v>
      </c>
      <c r="H5" s="66"/>
      <c r="I5" s="2"/>
      <c r="J5" s="2"/>
      <c r="K5" s="2"/>
      <c r="L5" s="2"/>
      <c r="M5" s="2"/>
      <c r="N5" s="2"/>
      <c r="O5" s="2"/>
      <c r="P5" s="2"/>
      <c r="Q5" s="2"/>
      <c r="R5" s="2"/>
      <c r="S5" s="31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8"/>
      <c r="AJ5" s="28"/>
      <c r="AK5" s="28"/>
      <c r="AL5" s="28"/>
      <c r="AM5" s="28"/>
      <c r="AN5" s="28"/>
      <c r="AO5" s="28"/>
      <c r="AP5" s="28"/>
      <c r="AQ5" s="45"/>
      <c r="AR5" s="45"/>
      <c r="AS5" s="45"/>
      <c r="AT5" s="45"/>
      <c r="AU5" s="45"/>
      <c r="AV5" s="45"/>
      <c r="AW5" s="45"/>
      <c r="AX5" s="78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30" x14ac:dyDescent="0.25">
      <c r="A6" s="3"/>
      <c r="B6" s="59" t="s">
        <v>1426</v>
      </c>
      <c r="C6" s="63" t="s">
        <v>1327</v>
      </c>
      <c r="D6" s="3"/>
      <c r="E6" s="3"/>
      <c r="F6" s="3"/>
      <c r="G6" s="69" t="s">
        <v>18</v>
      </c>
      <c r="H6" s="71" t="s">
        <v>19</v>
      </c>
      <c r="I6" s="22">
        <v>0</v>
      </c>
      <c r="J6" s="23">
        <v>286521</v>
      </c>
      <c r="K6" s="23">
        <v>12815</v>
      </c>
      <c r="L6" s="23">
        <v>299336</v>
      </c>
      <c r="M6" s="22">
        <v>2.931</v>
      </c>
      <c r="N6" s="24">
        <v>877298.2892</v>
      </c>
      <c r="O6" s="24">
        <v>219324.57</v>
      </c>
      <c r="P6" s="24">
        <v>219324.57</v>
      </c>
      <c r="Q6" s="24">
        <v>219324.57</v>
      </c>
      <c r="R6" s="24">
        <v>219324.57</v>
      </c>
      <c r="S6" s="32">
        <f>L6+T6</f>
        <v>304196</v>
      </c>
      <c r="T6" s="23">
        <f>U6+V6+W6+X6+Y6+Z6+AA6+AB6+AC6+AD6+AE6+AF6+AG6+AH6</f>
        <v>4860</v>
      </c>
      <c r="U6" s="23"/>
      <c r="V6" s="23">
        <v>2000</v>
      </c>
      <c r="W6" s="23">
        <v>40</v>
      </c>
      <c r="X6" s="23">
        <v>60</v>
      </c>
      <c r="Y6" s="23"/>
      <c r="Z6" s="23">
        <v>2000</v>
      </c>
      <c r="AA6" s="23"/>
      <c r="AB6" s="23"/>
      <c r="AC6" s="23"/>
      <c r="AD6" s="23"/>
      <c r="AE6" s="23"/>
      <c r="AF6" s="23"/>
      <c r="AG6" s="23">
        <v>200</v>
      </c>
      <c r="AH6" s="23">
        <f>AJ6+AK6+AL6+AM6+AN6+AO6+AP6+AI6</f>
        <v>560</v>
      </c>
      <c r="AI6" s="23"/>
      <c r="AJ6" s="23">
        <v>360</v>
      </c>
      <c r="AK6" s="23"/>
      <c r="AL6" s="23"/>
      <c r="AM6" s="23"/>
      <c r="AN6" s="23"/>
      <c r="AO6" s="23">
        <v>200</v>
      </c>
      <c r="AP6" s="23"/>
      <c r="AQ6" s="13" t="s">
        <v>1126</v>
      </c>
      <c r="AR6" s="13"/>
      <c r="AS6" s="13" t="s">
        <v>1131</v>
      </c>
      <c r="AT6" s="13"/>
      <c r="AU6" s="13"/>
      <c r="AV6" s="13"/>
      <c r="AW6" s="14"/>
      <c r="AX6" s="75" t="s">
        <v>1389</v>
      </c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</row>
    <row r="7" spans="1:75" ht="45" x14ac:dyDescent="0.25">
      <c r="A7" s="3"/>
      <c r="B7" s="59" t="s">
        <v>1427</v>
      </c>
      <c r="C7" s="63" t="s">
        <v>1327</v>
      </c>
      <c r="D7" s="3"/>
      <c r="E7" s="3"/>
      <c r="F7" s="3"/>
      <c r="G7" s="69" t="s">
        <v>20</v>
      </c>
      <c r="H7" s="71" t="s">
        <v>19</v>
      </c>
      <c r="I7" s="22">
        <v>0</v>
      </c>
      <c r="J7" s="23">
        <v>189585</v>
      </c>
      <c r="K7" s="23">
        <v>1600</v>
      </c>
      <c r="L7" s="23">
        <v>191185</v>
      </c>
      <c r="M7" s="22">
        <v>2.91</v>
      </c>
      <c r="N7" s="24">
        <v>556337.64359999995</v>
      </c>
      <c r="O7" s="24">
        <v>139084.41</v>
      </c>
      <c r="P7" s="24">
        <v>139084.41</v>
      </c>
      <c r="Q7" s="24">
        <v>139084.41</v>
      </c>
      <c r="R7" s="24">
        <v>139084.41</v>
      </c>
      <c r="S7" s="32">
        <f t="shared" ref="S7:S79" si="0">L7+T7</f>
        <v>204545</v>
      </c>
      <c r="T7" s="23">
        <f t="shared" ref="T7:T79" si="1">U7+V7+W7+X7+Y7+Z7+AA7+AB7+AC7+AD7+AE7+AF7+AG7+AH7</f>
        <v>13360</v>
      </c>
      <c r="U7" s="23"/>
      <c r="V7" s="23">
        <v>10000</v>
      </c>
      <c r="W7" s="23"/>
      <c r="X7" s="23">
        <v>60</v>
      </c>
      <c r="Y7" s="23"/>
      <c r="Z7" s="23">
        <v>2000</v>
      </c>
      <c r="AA7" s="23"/>
      <c r="AB7" s="23"/>
      <c r="AC7" s="23"/>
      <c r="AD7" s="23"/>
      <c r="AE7" s="23"/>
      <c r="AF7" s="23"/>
      <c r="AG7" s="23">
        <v>1200</v>
      </c>
      <c r="AH7" s="23">
        <f t="shared" ref="AH7:AH79" si="2">AJ7+AK7+AL7+AM7+AN7+AO7+AP7+AI7</f>
        <v>100</v>
      </c>
      <c r="AI7" s="23"/>
      <c r="AJ7" s="23"/>
      <c r="AK7" s="23"/>
      <c r="AL7" s="23"/>
      <c r="AM7" s="23"/>
      <c r="AN7" s="23"/>
      <c r="AO7" s="23">
        <v>100</v>
      </c>
      <c r="AP7" s="23"/>
      <c r="AQ7" s="13" t="s">
        <v>1127</v>
      </c>
      <c r="AR7" s="13"/>
      <c r="AS7" s="13" t="s">
        <v>1131</v>
      </c>
      <c r="AT7" s="13"/>
      <c r="AU7" s="13"/>
      <c r="AV7" s="13"/>
      <c r="AW7" s="13"/>
      <c r="AX7" s="75" t="s">
        <v>1425</v>
      </c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75" ht="45" x14ac:dyDescent="0.25">
      <c r="A8" s="3"/>
      <c r="B8" s="59" t="s">
        <v>1428</v>
      </c>
      <c r="C8" s="63" t="s">
        <v>1327</v>
      </c>
      <c r="D8" s="3"/>
      <c r="E8" s="3"/>
      <c r="F8" s="3"/>
      <c r="G8" s="69" t="s">
        <v>21</v>
      </c>
      <c r="H8" s="71" t="s">
        <v>22</v>
      </c>
      <c r="I8" s="22">
        <v>0</v>
      </c>
      <c r="J8" s="23">
        <v>37642</v>
      </c>
      <c r="K8" s="23">
        <v>1500</v>
      </c>
      <c r="L8" s="23">
        <v>39142</v>
      </c>
      <c r="M8" s="22">
        <v>4.3739999999999997</v>
      </c>
      <c r="N8" s="24">
        <v>171201.6477</v>
      </c>
      <c r="O8" s="24">
        <v>42800.41</v>
      </c>
      <c r="P8" s="24">
        <v>42800.41</v>
      </c>
      <c r="Q8" s="24">
        <v>42800.41</v>
      </c>
      <c r="R8" s="24">
        <v>42800.41</v>
      </c>
      <c r="S8" s="32">
        <f t="shared" si="0"/>
        <v>39527</v>
      </c>
      <c r="T8" s="23">
        <f t="shared" si="1"/>
        <v>385</v>
      </c>
      <c r="U8" s="23"/>
      <c r="V8" s="23"/>
      <c r="W8" s="23"/>
      <c r="X8" s="23"/>
      <c r="Y8" s="23"/>
      <c r="Z8" s="23">
        <v>25</v>
      </c>
      <c r="AA8" s="23"/>
      <c r="AB8" s="23"/>
      <c r="AC8" s="23"/>
      <c r="AD8" s="23"/>
      <c r="AE8" s="23"/>
      <c r="AF8" s="23"/>
      <c r="AG8" s="23">
        <v>200</v>
      </c>
      <c r="AH8" s="23">
        <f t="shared" si="2"/>
        <v>160</v>
      </c>
      <c r="AI8" s="23"/>
      <c r="AJ8" s="23">
        <v>160</v>
      </c>
      <c r="AK8" s="23"/>
      <c r="AL8" s="23"/>
      <c r="AM8" s="23"/>
      <c r="AN8" s="23"/>
      <c r="AO8" s="23"/>
      <c r="AP8" s="23"/>
      <c r="AQ8" s="13" t="s">
        <v>1294</v>
      </c>
      <c r="AR8" s="13"/>
      <c r="AS8" s="13"/>
      <c r="AT8" s="13"/>
      <c r="AU8" s="13" t="s">
        <v>1132</v>
      </c>
      <c r="AV8" s="13"/>
      <c r="AW8" s="13"/>
      <c r="AX8" s="75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spans="1:75" x14ac:dyDescent="0.25">
      <c r="A9" s="5"/>
      <c r="B9" s="60"/>
      <c r="C9" s="5"/>
      <c r="D9" s="5"/>
      <c r="E9" s="5"/>
      <c r="F9" s="5" t="s">
        <v>23</v>
      </c>
      <c r="G9" s="68" t="s">
        <v>24</v>
      </c>
      <c r="H9" s="66"/>
      <c r="I9" s="22"/>
      <c r="J9" s="22"/>
      <c r="K9" s="22"/>
      <c r="L9" s="22"/>
      <c r="M9" s="22"/>
      <c r="N9" s="22"/>
      <c r="O9" s="22"/>
      <c r="P9" s="22"/>
      <c r="Q9" s="22"/>
      <c r="R9" s="22"/>
      <c r="S9" s="32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7"/>
      <c r="AR9" s="47"/>
      <c r="AS9" s="47"/>
      <c r="AT9" s="47"/>
      <c r="AU9" s="47"/>
      <c r="AV9" s="47"/>
      <c r="AW9" s="47"/>
      <c r="AX9" s="7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</row>
    <row r="10" spans="1:75" x14ac:dyDescent="0.25">
      <c r="A10" s="3"/>
      <c r="B10" s="59" t="s">
        <v>1429</v>
      </c>
      <c r="C10" s="63" t="s">
        <v>1327</v>
      </c>
      <c r="D10" s="3"/>
      <c r="E10" s="3"/>
      <c r="F10" s="3"/>
      <c r="G10" s="69" t="s">
        <v>1188</v>
      </c>
      <c r="H10" s="71" t="s">
        <v>25</v>
      </c>
      <c r="I10" s="22">
        <v>0</v>
      </c>
      <c r="J10" s="23">
        <v>3510</v>
      </c>
      <c r="K10" s="22">
        <v>0</v>
      </c>
      <c r="L10" s="23">
        <v>3510</v>
      </c>
      <c r="M10" s="22">
        <v>53.965000000000003</v>
      </c>
      <c r="N10" s="24">
        <v>189417.6765</v>
      </c>
      <c r="O10" s="24">
        <v>47354.42</v>
      </c>
      <c r="P10" s="24">
        <v>47354.42</v>
      </c>
      <c r="Q10" s="24">
        <v>47354.42</v>
      </c>
      <c r="R10" s="24">
        <v>47354.42</v>
      </c>
      <c r="S10" s="32">
        <f t="shared" si="0"/>
        <v>3510</v>
      </c>
      <c r="T10" s="23">
        <f t="shared" si="1"/>
        <v>0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>
        <f t="shared" si="2"/>
        <v>0</v>
      </c>
      <c r="AI10" s="23"/>
      <c r="AJ10" s="23"/>
      <c r="AK10" s="23"/>
      <c r="AL10" s="23"/>
      <c r="AM10" s="23"/>
      <c r="AN10" s="23"/>
      <c r="AO10" s="23"/>
      <c r="AP10" s="23"/>
      <c r="AQ10" s="13" t="s">
        <v>1126</v>
      </c>
      <c r="AR10" s="13" t="s">
        <v>1133</v>
      </c>
      <c r="AS10" s="13"/>
      <c r="AT10" s="13"/>
      <c r="AU10" s="13"/>
      <c r="AV10" s="13"/>
      <c r="AW10" s="13"/>
      <c r="AX10" s="75" t="s">
        <v>1359</v>
      </c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</row>
    <row r="11" spans="1:75" x14ac:dyDescent="0.25">
      <c r="A11" s="3"/>
      <c r="B11" s="59" t="s">
        <v>1430</v>
      </c>
      <c r="C11" s="63" t="s">
        <v>1327</v>
      </c>
      <c r="D11" s="3"/>
      <c r="E11" s="3"/>
      <c r="F11" s="3"/>
      <c r="G11" s="69" t="s">
        <v>26</v>
      </c>
      <c r="H11" s="71" t="s">
        <v>27</v>
      </c>
      <c r="I11" s="22">
        <v>0</v>
      </c>
      <c r="J11" s="23">
        <v>1680</v>
      </c>
      <c r="K11" s="22">
        <v>0</v>
      </c>
      <c r="L11" s="23">
        <v>1680</v>
      </c>
      <c r="M11" s="22">
        <v>54.448</v>
      </c>
      <c r="N11" s="24">
        <v>91472.896999999997</v>
      </c>
      <c r="O11" s="24">
        <v>22868.22</v>
      </c>
      <c r="P11" s="24">
        <v>22868.22</v>
      </c>
      <c r="Q11" s="24">
        <v>22868.22</v>
      </c>
      <c r="R11" s="24">
        <v>22868.22</v>
      </c>
      <c r="S11" s="32">
        <f t="shared" si="0"/>
        <v>1680</v>
      </c>
      <c r="T11" s="23">
        <f t="shared" si="1"/>
        <v>0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>
        <f t="shared" si="2"/>
        <v>0</v>
      </c>
      <c r="AI11" s="23"/>
      <c r="AJ11" s="23"/>
      <c r="AK11" s="23"/>
      <c r="AL11" s="23"/>
      <c r="AM11" s="23"/>
      <c r="AN11" s="23"/>
      <c r="AO11" s="23"/>
      <c r="AP11" s="23"/>
      <c r="AQ11" s="13" t="s">
        <v>1294</v>
      </c>
      <c r="AR11" s="13"/>
      <c r="AS11" s="13"/>
      <c r="AT11" s="13"/>
      <c r="AU11" s="13" t="s">
        <v>1132</v>
      </c>
      <c r="AV11" s="13"/>
      <c r="AW11" s="13"/>
      <c r="AX11" s="75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</row>
    <row r="12" spans="1:75" x14ac:dyDescent="0.25">
      <c r="A12" s="3"/>
      <c r="B12" s="59"/>
      <c r="C12" s="63" t="s">
        <v>1327</v>
      </c>
      <c r="D12" s="3"/>
      <c r="E12" s="3"/>
      <c r="F12" s="3"/>
      <c r="G12" s="69" t="s">
        <v>26</v>
      </c>
      <c r="H12" s="71" t="s">
        <v>28</v>
      </c>
      <c r="I12" s="22">
        <v>0</v>
      </c>
      <c r="J12" s="22">
        <v>0</v>
      </c>
      <c r="K12" s="22">
        <v>0</v>
      </c>
      <c r="L12" s="22">
        <v>0</v>
      </c>
      <c r="M12" s="22">
        <v>13.676</v>
      </c>
      <c r="N12" s="24">
        <v>0</v>
      </c>
      <c r="O12" s="22">
        <v>0</v>
      </c>
      <c r="P12" s="22">
        <v>0</v>
      </c>
      <c r="Q12" s="22">
        <v>0</v>
      </c>
      <c r="R12" s="22">
        <v>0</v>
      </c>
      <c r="S12" s="32">
        <f t="shared" si="0"/>
        <v>0</v>
      </c>
      <c r="T12" s="23">
        <f t="shared" si="1"/>
        <v>0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>
        <f t="shared" si="2"/>
        <v>0</v>
      </c>
      <c r="AI12" s="23"/>
      <c r="AJ12" s="23"/>
      <c r="AK12" s="23"/>
      <c r="AL12" s="23"/>
      <c r="AM12" s="23"/>
      <c r="AN12" s="23"/>
      <c r="AO12" s="23"/>
      <c r="AP12" s="23"/>
      <c r="AQ12" s="34"/>
      <c r="AR12" s="34"/>
      <c r="AS12" s="34"/>
      <c r="AT12" s="34"/>
      <c r="AU12" s="34" t="s">
        <v>1132</v>
      </c>
      <c r="AV12" s="34"/>
      <c r="AW12" s="34"/>
      <c r="AX12" s="79"/>
      <c r="AY12" s="44"/>
      <c r="AZ12" s="44"/>
      <c r="BA12" s="44"/>
      <c r="BB12" s="44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</row>
    <row r="13" spans="1:75" ht="30" x14ac:dyDescent="0.25">
      <c r="A13" s="3"/>
      <c r="B13" s="59" t="s">
        <v>1516</v>
      </c>
      <c r="C13" s="63" t="s">
        <v>1327</v>
      </c>
      <c r="D13" s="3"/>
      <c r="E13" s="3"/>
      <c r="F13" s="3"/>
      <c r="G13" s="69" t="s">
        <v>1189</v>
      </c>
      <c r="H13" s="71" t="s">
        <v>29</v>
      </c>
      <c r="I13" s="22">
        <v>0</v>
      </c>
      <c r="J13" s="23">
        <v>1320</v>
      </c>
      <c r="K13" s="23">
        <v>4460</v>
      </c>
      <c r="L13" s="23">
        <f>J13+K13</f>
        <v>5780</v>
      </c>
      <c r="M13" s="22">
        <v>0.64700000000000002</v>
      </c>
      <c r="N13" s="24">
        <f>L13*M13</f>
        <v>3739.6600000000003</v>
      </c>
      <c r="O13" s="24">
        <f>$N$13/4</f>
        <v>934.91500000000008</v>
      </c>
      <c r="P13" s="24">
        <f t="shared" ref="P13:R13" si="3">$N$13/4</f>
        <v>934.91500000000008</v>
      </c>
      <c r="Q13" s="24">
        <f t="shared" si="3"/>
        <v>934.91500000000008</v>
      </c>
      <c r="R13" s="24">
        <f t="shared" si="3"/>
        <v>934.91500000000008</v>
      </c>
      <c r="S13" s="32">
        <f t="shared" si="0"/>
        <v>5780</v>
      </c>
      <c r="T13" s="23">
        <f t="shared" si="1"/>
        <v>0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>
        <f t="shared" si="2"/>
        <v>0</v>
      </c>
      <c r="AI13" s="23"/>
      <c r="AJ13" s="23"/>
      <c r="AK13" s="23"/>
      <c r="AL13" s="23"/>
      <c r="AM13" s="23"/>
      <c r="AN13" s="23"/>
      <c r="AO13" s="23"/>
      <c r="AP13" s="23"/>
      <c r="AQ13" s="13" t="s">
        <v>1126</v>
      </c>
      <c r="AR13" s="13"/>
      <c r="AS13" s="13" t="s">
        <v>1134</v>
      </c>
      <c r="AT13" s="13"/>
      <c r="AU13" s="13"/>
      <c r="AV13" s="13"/>
      <c r="AW13" s="13"/>
      <c r="AX13" s="75" t="s">
        <v>1411</v>
      </c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spans="1:75" x14ac:dyDescent="0.25">
      <c r="A14" s="5"/>
      <c r="B14" s="60"/>
      <c r="C14" s="5"/>
      <c r="D14" s="5"/>
      <c r="E14" s="5"/>
      <c r="F14" s="5" t="s">
        <v>30</v>
      </c>
      <c r="G14" s="68" t="s">
        <v>31</v>
      </c>
      <c r="H14" s="66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32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13"/>
      <c r="AR14" s="13"/>
      <c r="AS14" s="13"/>
      <c r="AT14" s="13"/>
      <c r="AU14" s="13"/>
      <c r="AV14" s="13"/>
      <c r="AW14" s="14"/>
      <c r="AX14" s="75"/>
      <c r="AY14" s="8"/>
      <c r="AZ14" s="8"/>
      <c r="BA14" s="8"/>
      <c r="BB14" s="8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</row>
    <row r="15" spans="1:75" ht="30" x14ac:dyDescent="0.25">
      <c r="A15" s="3"/>
      <c r="B15" s="59" t="s">
        <v>1504</v>
      </c>
      <c r="C15" s="63" t="s">
        <v>1306</v>
      </c>
      <c r="D15" s="3"/>
      <c r="E15" s="3"/>
      <c r="F15" s="3"/>
      <c r="G15" s="69" t="s">
        <v>32</v>
      </c>
      <c r="H15" s="71" t="s">
        <v>33</v>
      </c>
      <c r="I15" s="22">
        <v>0</v>
      </c>
      <c r="J15" s="23">
        <v>21170</v>
      </c>
      <c r="K15" s="23">
        <v>238060</v>
      </c>
      <c r="L15" s="23">
        <v>259230</v>
      </c>
      <c r="M15" s="22">
        <v>2.1880000000000002</v>
      </c>
      <c r="N15" s="24">
        <v>567304.37580000004</v>
      </c>
      <c r="O15" s="24">
        <v>141826.09</v>
      </c>
      <c r="P15" s="24">
        <v>141826.09</v>
      </c>
      <c r="Q15" s="24">
        <v>141826.09</v>
      </c>
      <c r="R15" s="24">
        <v>141826.09</v>
      </c>
      <c r="S15" s="32">
        <f t="shared" si="0"/>
        <v>269490</v>
      </c>
      <c r="T15" s="23">
        <f t="shared" si="1"/>
        <v>10260</v>
      </c>
      <c r="U15" s="23"/>
      <c r="V15" s="23">
        <v>300</v>
      </c>
      <c r="W15" s="23"/>
      <c r="X15" s="23"/>
      <c r="Y15" s="23"/>
      <c r="Z15" s="23"/>
      <c r="AA15" s="23"/>
      <c r="AB15" s="23"/>
      <c r="AC15" s="23"/>
      <c r="AD15" s="23">
        <v>9000</v>
      </c>
      <c r="AE15" s="23">
        <v>900</v>
      </c>
      <c r="AF15" s="23"/>
      <c r="AG15" s="23"/>
      <c r="AH15" s="23">
        <f t="shared" si="2"/>
        <v>60</v>
      </c>
      <c r="AI15" s="23"/>
      <c r="AJ15" s="23">
        <v>60</v>
      </c>
      <c r="AK15" s="23"/>
      <c r="AL15" s="23"/>
      <c r="AM15" s="23"/>
      <c r="AN15" s="23"/>
      <c r="AO15" s="23"/>
      <c r="AP15" s="23"/>
      <c r="AQ15" s="13" t="s">
        <v>1127</v>
      </c>
      <c r="AR15" s="13"/>
      <c r="AS15" s="13" t="s">
        <v>1135</v>
      </c>
      <c r="AT15" s="13"/>
      <c r="AU15" s="13"/>
      <c r="AV15" s="13"/>
      <c r="AW15" s="14">
        <v>45228</v>
      </c>
      <c r="AX15" s="75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spans="1:75" ht="30" x14ac:dyDescent="0.25">
      <c r="A16" s="3"/>
      <c r="B16" s="59" t="s">
        <v>1504</v>
      </c>
      <c r="C16" s="63" t="s">
        <v>1306</v>
      </c>
      <c r="D16" s="3"/>
      <c r="E16" s="3"/>
      <c r="F16" s="3"/>
      <c r="G16" s="69" t="s">
        <v>32</v>
      </c>
      <c r="H16" s="71" t="s">
        <v>34</v>
      </c>
      <c r="I16" s="22">
        <v>0</v>
      </c>
      <c r="J16" s="23">
        <v>51050</v>
      </c>
      <c r="K16" s="23">
        <v>2320</v>
      </c>
      <c r="L16" s="23">
        <v>53370</v>
      </c>
      <c r="M16" s="22">
        <v>14.451000000000001</v>
      </c>
      <c r="N16" s="24">
        <v>771267.50879999995</v>
      </c>
      <c r="O16" s="24">
        <v>192816.88</v>
      </c>
      <c r="P16" s="24">
        <v>192816.88</v>
      </c>
      <c r="Q16" s="24">
        <v>192816.88</v>
      </c>
      <c r="R16" s="24">
        <v>192816.88</v>
      </c>
      <c r="S16" s="32">
        <f t="shared" si="0"/>
        <v>53950</v>
      </c>
      <c r="T16" s="23">
        <f t="shared" si="1"/>
        <v>580</v>
      </c>
      <c r="U16" s="23"/>
      <c r="V16" s="23">
        <v>300</v>
      </c>
      <c r="W16" s="23"/>
      <c r="X16" s="23">
        <v>30</v>
      </c>
      <c r="Y16" s="23"/>
      <c r="Z16" s="23">
        <v>50</v>
      </c>
      <c r="AA16" s="23"/>
      <c r="AB16" s="23"/>
      <c r="AC16" s="23"/>
      <c r="AD16" s="23"/>
      <c r="AE16" s="23"/>
      <c r="AF16" s="23"/>
      <c r="AG16" s="23">
        <v>200</v>
      </c>
      <c r="AH16" s="23">
        <f t="shared" si="2"/>
        <v>0</v>
      </c>
      <c r="AI16" s="23"/>
      <c r="AJ16" s="23"/>
      <c r="AK16" s="23"/>
      <c r="AL16" s="23"/>
      <c r="AM16" s="23"/>
      <c r="AN16" s="23"/>
      <c r="AO16" s="23"/>
      <c r="AP16" s="23"/>
      <c r="AQ16" s="13" t="s">
        <v>1127</v>
      </c>
      <c r="AR16" s="13"/>
      <c r="AS16" s="13" t="s">
        <v>1136</v>
      </c>
      <c r="AT16" s="13"/>
      <c r="AU16" s="13"/>
      <c r="AV16" s="13"/>
      <c r="AW16" s="13"/>
      <c r="AX16" s="75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</row>
    <row r="17" spans="1:75" ht="45" x14ac:dyDescent="0.25">
      <c r="B17" s="59"/>
      <c r="C17" s="63" t="s">
        <v>1305</v>
      </c>
      <c r="D17" s="3"/>
      <c r="E17" s="3"/>
      <c r="F17" s="3"/>
      <c r="G17" s="69" t="s">
        <v>35</v>
      </c>
      <c r="H17" s="71" t="s">
        <v>36</v>
      </c>
      <c r="I17" s="22">
        <v>0</v>
      </c>
      <c r="J17" s="23">
        <v>14995</v>
      </c>
      <c r="K17" s="23">
        <v>1600</v>
      </c>
      <c r="L17" s="23">
        <v>16595</v>
      </c>
      <c r="M17" s="22">
        <v>16.646000000000001</v>
      </c>
      <c r="N17" s="24">
        <v>276235.63209999999</v>
      </c>
      <c r="O17" s="24">
        <v>69058.91</v>
      </c>
      <c r="P17" s="24">
        <v>69058.91</v>
      </c>
      <c r="Q17" s="24">
        <v>69058.91</v>
      </c>
      <c r="R17" s="24">
        <v>69058.91</v>
      </c>
      <c r="S17" s="32">
        <f t="shared" si="0"/>
        <v>17125</v>
      </c>
      <c r="T17" s="23">
        <f t="shared" si="1"/>
        <v>530</v>
      </c>
      <c r="U17" s="23"/>
      <c r="V17" s="23">
        <v>500</v>
      </c>
      <c r="W17" s="23"/>
      <c r="X17" s="23">
        <v>30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>
        <f t="shared" si="2"/>
        <v>0</v>
      </c>
      <c r="AI17" s="23"/>
      <c r="AJ17" s="23"/>
      <c r="AK17" s="23"/>
      <c r="AL17" s="23"/>
      <c r="AM17" s="23"/>
      <c r="AN17" s="23"/>
      <c r="AO17" s="23"/>
      <c r="AP17" s="23"/>
      <c r="AQ17" s="13" t="s">
        <v>1294</v>
      </c>
      <c r="AR17" s="13"/>
      <c r="AS17" s="13"/>
      <c r="AT17" s="13"/>
      <c r="AU17" s="13" t="s">
        <v>1132</v>
      </c>
      <c r="AV17" s="13"/>
      <c r="AW17" s="13"/>
      <c r="AX17" s="75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</row>
    <row r="18" spans="1:75" x14ac:dyDescent="0.25">
      <c r="A18" s="5"/>
      <c r="B18" s="60"/>
      <c r="C18" s="5"/>
      <c r="D18" s="5"/>
      <c r="E18" s="5"/>
      <c r="F18" s="5" t="s">
        <v>37</v>
      </c>
      <c r="G18" s="68" t="s">
        <v>38</v>
      </c>
      <c r="H18" s="66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32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15"/>
      <c r="AR18" s="15"/>
      <c r="AS18" s="15"/>
      <c r="AT18" s="15"/>
      <c r="AU18" s="15"/>
      <c r="AV18" s="15"/>
      <c r="AW18" s="15"/>
      <c r="AX18" s="75"/>
      <c r="AY18" s="8"/>
      <c r="AZ18" s="8"/>
      <c r="BA18" s="8"/>
      <c r="BB18" s="8"/>
      <c r="BC18" s="8"/>
      <c r="BD18" s="8"/>
      <c r="BE18" s="8"/>
      <c r="BF18" s="8"/>
      <c r="BG18" s="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s="11" customFormat="1" ht="36" x14ac:dyDescent="0.25">
      <c r="A19" s="9"/>
      <c r="B19" s="61" t="s">
        <v>1428</v>
      </c>
      <c r="C19" s="73" t="s">
        <v>1327</v>
      </c>
      <c r="D19" s="9"/>
      <c r="E19" s="73" t="s">
        <v>1647</v>
      </c>
      <c r="F19" s="9"/>
      <c r="G19" s="69" t="s">
        <v>39</v>
      </c>
      <c r="H19" s="71" t="s">
        <v>40</v>
      </c>
      <c r="I19" s="26">
        <v>0</v>
      </c>
      <c r="J19" s="25">
        <v>0</v>
      </c>
      <c r="K19" s="25">
        <v>0</v>
      </c>
      <c r="L19" s="25">
        <v>0</v>
      </c>
      <c r="M19" s="26">
        <v>21.795000000000002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74">
        <f t="shared" si="0"/>
        <v>0</v>
      </c>
      <c r="T19" s="25">
        <f t="shared" si="1"/>
        <v>0</v>
      </c>
      <c r="U19" s="25"/>
      <c r="V19" s="25">
        <v>0</v>
      </c>
      <c r="W19" s="25"/>
      <c r="X19" s="25"/>
      <c r="Y19" s="25"/>
      <c r="Z19" s="25"/>
      <c r="AA19" s="25"/>
      <c r="AB19" s="25"/>
      <c r="AC19" s="25"/>
      <c r="AD19" s="25"/>
      <c r="AE19" s="25">
        <v>0</v>
      </c>
      <c r="AF19" s="25"/>
      <c r="AG19" s="25"/>
      <c r="AH19" s="25">
        <f t="shared" si="2"/>
        <v>0</v>
      </c>
      <c r="AI19" s="25"/>
      <c r="AJ19" s="25"/>
      <c r="AK19" s="25"/>
      <c r="AL19" s="25"/>
      <c r="AM19" s="25"/>
      <c r="AN19" s="25"/>
      <c r="AO19" s="25"/>
      <c r="AP19" s="25"/>
      <c r="AQ19" s="18" t="s">
        <v>1294</v>
      </c>
      <c r="AR19" s="18"/>
      <c r="AS19" s="18"/>
      <c r="AT19" s="18"/>
      <c r="AU19" s="18" t="s">
        <v>1132</v>
      </c>
      <c r="AV19" s="18"/>
      <c r="AW19" s="18"/>
      <c r="AX19" s="76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x14ac:dyDescent="0.25">
      <c r="A20" s="5"/>
      <c r="B20" s="60"/>
      <c r="C20" s="5"/>
      <c r="D20" s="5"/>
      <c r="E20" s="5"/>
      <c r="F20" s="5" t="s">
        <v>41</v>
      </c>
      <c r="G20" s="68" t="s">
        <v>42</v>
      </c>
      <c r="H20" s="66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32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49" t="s">
        <v>1294</v>
      </c>
      <c r="AR20" s="49"/>
      <c r="AS20" s="49"/>
      <c r="AT20" s="49"/>
      <c r="AU20" s="49" t="s">
        <v>1132</v>
      </c>
      <c r="AV20" s="49"/>
      <c r="AW20" s="49"/>
      <c r="AX20" s="75"/>
      <c r="AY20" s="8"/>
      <c r="AZ20" s="8"/>
      <c r="BA20" s="8"/>
      <c r="BB20" s="8"/>
      <c r="BC20" s="8"/>
      <c r="BD20" s="8"/>
      <c r="BE20" s="8"/>
      <c r="BF20" s="8"/>
      <c r="BG20" s="8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ht="30" x14ac:dyDescent="0.25">
      <c r="A21" s="3"/>
      <c r="B21" s="59" t="s">
        <v>1516</v>
      </c>
      <c r="C21" s="63" t="s">
        <v>1327</v>
      </c>
      <c r="D21" s="3"/>
      <c r="E21" s="3"/>
      <c r="F21" s="3"/>
      <c r="G21" s="69" t="s">
        <v>1329</v>
      </c>
      <c r="H21" s="71" t="s">
        <v>43</v>
      </c>
      <c r="I21" s="22">
        <v>0</v>
      </c>
      <c r="J21" s="23">
        <v>430040</v>
      </c>
      <c r="K21" s="23">
        <v>1919680</v>
      </c>
      <c r="L21" s="23">
        <f>J21+K21</f>
        <v>2349720</v>
      </c>
      <c r="M21" s="22">
        <v>0.55800000000000005</v>
      </c>
      <c r="N21" s="24">
        <f>L21*M21</f>
        <v>1311143.76</v>
      </c>
      <c r="O21" s="24">
        <f>$N$21/4</f>
        <v>327785.94</v>
      </c>
      <c r="P21" s="24">
        <f t="shared" ref="P21:R21" si="4">$N$21/4</f>
        <v>327785.94</v>
      </c>
      <c r="Q21" s="24">
        <f t="shared" si="4"/>
        <v>327785.94</v>
      </c>
      <c r="R21" s="24">
        <f t="shared" si="4"/>
        <v>327785.94</v>
      </c>
      <c r="S21" s="32">
        <f t="shared" si="0"/>
        <v>2359020</v>
      </c>
      <c r="T21" s="23">
        <f t="shared" si="1"/>
        <v>9300</v>
      </c>
      <c r="U21" s="23"/>
      <c r="V21" s="23">
        <v>700</v>
      </c>
      <c r="W21" s="23"/>
      <c r="X21" s="23"/>
      <c r="Y21" s="23"/>
      <c r="Z21" s="23">
        <v>2000</v>
      </c>
      <c r="AA21" s="23"/>
      <c r="AB21" s="23"/>
      <c r="AC21" s="23"/>
      <c r="AD21" s="23"/>
      <c r="AE21" s="23">
        <v>3200</v>
      </c>
      <c r="AF21" s="23"/>
      <c r="AG21" s="23"/>
      <c r="AH21" s="23">
        <f t="shared" si="2"/>
        <v>3400</v>
      </c>
      <c r="AI21" s="23"/>
      <c r="AJ21" s="23"/>
      <c r="AK21" s="23"/>
      <c r="AL21" s="23"/>
      <c r="AM21" s="23"/>
      <c r="AN21" s="23">
        <v>2400</v>
      </c>
      <c r="AO21" s="23"/>
      <c r="AP21" s="23">
        <v>1000</v>
      </c>
      <c r="AQ21" s="13" t="s">
        <v>1294</v>
      </c>
      <c r="AR21" s="15"/>
      <c r="AS21" s="13" t="s">
        <v>1137</v>
      </c>
      <c r="AT21" s="15"/>
      <c r="AU21" s="15" t="s">
        <v>1132</v>
      </c>
      <c r="AV21" s="15"/>
      <c r="AW21" s="15"/>
      <c r="AX21" s="75" t="s">
        <v>1404</v>
      </c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</row>
    <row r="22" spans="1:75" ht="30" x14ac:dyDescent="0.25">
      <c r="A22" s="3"/>
      <c r="B22" s="59" t="s">
        <v>1516</v>
      </c>
      <c r="C22" s="63" t="s">
        <v>1327</v>
      </c>
      <c r="D22" s="3"/>
      <c r="E22" s="3"/>
      <c r="F22" s="3"/>
      <c r="G22" s="69" t="s">
        <v>1329</v>
      </c>
      <c r="H22" s="71" t="s">
        <v>44</v>
      </c>
      <c r="I22" s="22">
        <v>0</v>
      </c>
      <c r="J22" s="23">
        <v>300620</v>
      </c>
      <c r="K22" s="23">
        <v>335340</v>
      </c>
      <c r="L22" s="23">
        <f>J22+K22</f>
        <v>635960</v>
      </c>
      <c r="M22" s="22">
        <v>1.103</v>
      </c>
      <c r="N22" s="24">
        <f>L22*M22</f>
        <v>701463.88</v>
      </c>
      <c r="O22" s="24">
        <f>$N$22/4</f>
        <v>175365.97</v>
      </c>
      <c r="P22" s="24">
        <f t="shared" ref="P22:R22" si="5">$N$22/4</f>
        <v>175365.97</v>
      </c>
      <c r="Q22" s="24">
        <f t="shared" si="5"/>
        <v>175365.97</v>
      </c>
      <c r="R22" s="24">
        <f t="shared" si="5"/>
        <v>175365.97</v>
      </c>
      <c r="S22" s="32">
        <f t="shared" si="0"/>
        <v>650260</v>
      </c>
      <c r="T22" s="23">
        <f t="shared" si="1"/>
        <v>14300</v>
      </c>
      <c r="U22" s="23"/>
      <c r="V22" s="23">
        <v>300</v>
      </c>
      <c r="W22" s="23"/>
      <c r="X22" s="23"/>
      <c r="Y22" s="23"/>
      <c r="Z22" s="23">
        <v>5000</v>
      </c>
      <c r="AA22" s="23"/>
      <c r="AB22" s="23"/>
      <c r="AC22" s="23"/>
      <c r="AD22" s="23">
        <v>2000</v>
      </c>
      <c r="AE22" s="23">
        <v>3200</v>
      </c>
      <c r="AF22" s="23"/>
      <c r="AG22" s="23">
        <v>1000</v>
      </c>
      <c r="AH22" s="23">
        <f t="shared" si="2"/>
        <v>2800</v>
      </c>
      <c r="AI22" s="23"/>
      <c r="AJ22" s="23">
        <v>400</v>
      </c>
      <c r="AK22" s="23"/>
      <c r="AL22" s="23"/>
      <c r="AM22" s="23"/>
      <c r="AN22" s="23">
        <v>2400</v>
      </c>
      <c r="AO22" s="23"/>
      <c r="AP22" s="23"/>
      <c r="AQ22" s="15" t="s">
        <v>1294</v>
      </c>
      <c r="AR22" s="15"/>
      <c r="AS22" s="15"/>
      <c r="AT22" s="15"/>
      <c r="AU22" s="15" t="s">
        <v>1132</v>
      </c>
      <c r="AV22" s="15"/>
      <c r="AW22" s="15"/>
      <c r="AX22" s="75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</row>
    <row r="23" spans="1:75" x14ac:dyDescent="0.25">
      <c r="A23" s="5"/>
      <c r="B23" s="60"/>
      <c r="C23" s="5"/>
      <c r="D23" s="5"/>
      <c r="E23" s="5"/>
      <c r="F23" s="5" t="s">
        <v>45</v>
      </c>
      <c r="G23" s="68" t="s">
        <v>46</v>
      </c>
      <c r="H23" s="66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32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12" t="s">
        <v>1294</v>
      </c>
      <c r="AR23" s="49"/>
      <c r="AT23" s="49"/>
      <c r="AU23" s="49" t="s">
        <v>1132</v>
      </c>
      <c r="AV23" s="49"/>
      <c r="AW23" s="49"/>
      <c r="AX23" s="7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1:75" ht="75" x14ac:dyDescent="0.25">
      <c r="A24" s="3"/>
      <c r="B24" s="59" t="s">
        <v>1325</v>
      </c>
      <c r="C24" s="63" t="s">
        <v>1327</v>
      </c>
      <c r="D24" s="3"/>
      <c r="E24" s="3"/>
      <c r="F24" s="3"/>
      <c r="G24" s="69" t="s">
        <v>47</v>
      </c>
      <c r="H24" s="71" t="s">
        <v>48</v>
      </c>
      <c r="I24" s="22">
        <v>0</v>
      </c>
      <c r="J24" s="23">
        <v>43840</v>
      </c>
      <c r="K24" s="23">
        <v>234200</v>
      </c>
      <c r="L24" s="23">
        <v>278040</v>
      </c>
      <c r="M24" s="22">
        <v>2.29</v>
      </c>
      <c r="N24" s="24">
        <v>636653.76769999997</v>
      </c>
      <c r="O24" s="24">
        <v>159163.44</v>
      </c>
      <c r="P24" s="24">
        <v>159163.44</v>
      </c>
      <c r="Q24" s="24">
        <v>159163.44</v>
      </c>
      <c r="R24" s="24">
        <v>159163.44</v>
      </c>
      <c r="S24" s="32">
        <f t="shared" si="0"/>
        <v>280840</v>
      </c>
      <c r="T24" s="23">
        <f t="shared" si="1"/>
        <v>2800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>
        <v>2800</v>
      </c>
      <c r="AF24" s="23"/>
      <c r="AG24" s="23"/>
      <c r="AH24" s="23">
        <f t="shared" si="2"/>
        <v>0</v>
      </c>
      <c r="AI24" s="23"/>
      <c r="AJ24" s="23"/>
      <c r="AK24" s="23"/>
      <c r="AL24" s="23"/>
      <c r="AM24" s="23"/>
      <c r="AN24" s="23"/>
      <c r="AO24" s="23"/>
      <c r="AP24" s="23"/>
      <c r="AQ24" s="15" t="s">
        <v>1294</v>
      </c>
      <c r="AR24" s="15"/>
      <c r="AS24" s="15"/>
      <c r="AT24" s="15"/>
      <c r="AU24" s="15" t="s">
        <v>1132</v>
      </c>
      <c r="AV24" s="15"/>
      <c r="AW24" s="15"/>
      <c r="AX24" s="75" t="s">
        <v>1422</v>
      </c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</row>
    <row r="25" spans="1:75" s="11" customFormat="1" ht="60" x14ac:dyDescent="0.25">
      <c r="A25" s="9"/>
      <c r="B25" s="61" t="s">
        <v>1432</v>
      </c>
      <c r="C25" s="73" t="s">
        <v>1327</v>
      </c>
      <c r="D25" s="9"/>
      <c r="E25" s="73" t="s">
        <v>1648</v>
      </c>
      <c r="F25" s="9"/>
      <c r="G25" s="69" t="s">
        <v>49</v>
      </c>
      <c r="H25" s="71" t="s">
        <v>50</v>
      </c>
      <c r="I25" s="25">
        <v>0</v>
      </c>
      <c r="J25" s="26">
        <v>0</v>
      </c>
      <c r="K25" s="25">
        <v>0</v>
      </c>
      <c r="L25" s="25">
        <f>J25+K25</f>
        <v>0</v>
      </c>
      <c r="M25" s="26">
        <v>0.34899999999999998</v>
      </c>
      <c r="N25" s="27">
        <f>L25*M25</f>
        <v>0</v>
      </c>
      <c r="O25" s="27">
        <f>$N$25/4</f>
        <v>0</v>
      </c>
      <c r="P25" s="27">
        <f t="shared" ref="P25:R25" si="6">$N$25/4</f>
        <v>0</v>
      </c>
      <c r="Q25" s="27">
        <f t="shared" si="6"/>
        <v>0</v>
      </c>
      <c r="R25" s="27">
        <f t="shared" si="6"/>
        <v>0</v>
      </c>
      <c r="S25" s="74">
        <f t="shared" si="0"/>
        <v>0</v>
      </c>
      <c r="T25" s="25">
        <f t="shared" si="1"/>
        <v>0</v>
      </c>
      <c r="U25" s="25"/>
      <c r="V25" s="25"/>
      <c r="W25" s="25"/>
      <c r="X25" s="25">
        <v>0</v>
      </c>
      <c r="Y25" s="25"/>
      <c r="Z25" s="25">
        <v>0</v>
      </c>
      <c r="AA25" s="25"/>
      <c r="AB25" s="25"/>
      <c r="AC25" s="25"/>
      <c r="AD25" s="25"/>
      <c r="AE25" s="25">
        <v>0</v>
      </c>
      <c r="AF25" s="25"/>
      <c r="AG25" s="25">
        <v>0</v>
      </c>
      <c r="AH25" s="25">
        <f t="shared" si="2"/>
        <v>0</v>
      </c>
      <c r="AI25" s="25"/>
      <c r="AJ25" s="25"/>
      <c r="AK25" s="25"/>
      <c r="AL25" s="25"/>
      <c r="AM25" s="25"/>
      <c r="AN25" s="25"/>
      <c r="AO25" s="25"/>
      <c r="AP25" s="25"/>
      <c r="AQ25" s="18" t="s">
        <v>1127</v>
      </c>
      <c r="AR25" s="18"/>
      <c r="AS25" s="18" t="s">
        <v>1141</v>
      </c>
      <c r="AT25" s="18"/>
      <c r="AU25" s="18" t="s">
        <v>1132</v>
      </c>
      <c r="AV25" s="18"/>
      <c r="AW25" s="18"/>
      <c r="AX25" s="76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s="11" customFormat="1" ht="36" x14ac:dyDescent="0.25">
      <c r="A26" s="9"/>
      <c r="B26" s="61" t="s">
        <v>1433</v>
      </c>
      <c r="C26" s="73" t="s">
        <v>1327</v>
      </c>
      <c r="D26" s="9" t="s">
        <v>1478</v>
      </c>
      <c r="E26" s="73" t="s">
        <v>1471</v>
      </c>
      <c r="F26" s="9"/>
      <c r="G26" s="69" t="s">
        <v>1190</v>
      </c>
      <c r="H26" s="71" t="s">
        <v>51</v>
      </c>
      <c r="I26" s="25">
        <v>185200</v>
      </c>
      <c r="J26" s="26">
        <v>180</v>
      </c>
      <c r="K26" s="25">
        <v>14300</v>
      </c>
      <c r="L26" s="25">
        <f>I26+J26+K26</f>
        <v>199680</v>
      </c>
      <c r="M26" s="26">
        <v>26.516999999999999</v>
      </c>
      <c r="N26" s="27">
        <f>L26*M26</f>
        <v>5294914.5599999996</v>
      </c>
      <c r="O26" s="27">
        <f>$N$26/4</f>
        <v>1323728.6399999999</v>
      </c>
      <c r="P26" s="27">
        <f t="shared" ref="P26:R26" si="7">$N$26/4</f>
        <v>1323728.6399999999</v>
      </c>
      <c r="Q26" s="27">
        <f t="shared" si="7"/>
        <v>1323728.6399999999</v>
      </c>
      <c r="R26" s="27">
        <f t="shared" si="7"/>
        <v>1323728.6399999999</v>
      </c>
      <c r="S26" s="74">
        <f t="shared" si="0"/>
        <v>199730</v>
      </c>
      <c r="T26" s="25">
        <f t="shared" si="1"/>
        <v>50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>
        <v>50</v>
      </c>
      <c r="AH26" s="25">
        <f t="shared" si="2"/>
        <v>0</v>
      </c>
      <c r="AI26" s="25"/>
      <c r="AJ26" s="25"/>
      <c r="AK26" s="25"/>
      <c r="AL26" s="25"/>
      <c r="AM26" s="25"/>
      <c r="AN26" s="25"/>
      <c r="AO26" s="25"/>
      <c r="AP26" s="25"/>
      <c r="AQ26" s="18" t="s">
        <v>1294</v>
      </c>
      <c r="AR26" s="18"/>
      <c r="AS26" s="18"/>
      <c r="AT26" s="18"/>
      <c r="AU26" s="18" t="s">
        <v>1132</v>
      </c>
      <c r="AV26" s="18"/>
      <c r="AW26" s="18"/>
      <c r="AX26" s="76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30" x14ac:dyDescent="0.25">
      <c r="A27" s="3"/>
      <c r="B27" s="59" t="s">
        <v>1433</v>
      </c>
      <c r="C27" s="63" t="s">
        <v>1327</v>
      </c>
      <c r="D27" s="3" t="s">
        <v>1478</v>
      </c>
      <c r="E27" s="3"/>
      <c r="F27" s="3"/>
      <c r="G27" s="69" t="s">
        <v>1191</v>
      </c>
      <c r="H27" s="71" t="s">
        <v>52</v>
      </c>
      <c r="I27" s="23">
        <v>38200</v>
      </c>
      <c r="J27" s="22">
        <v>245</v>
      </c>
      <c r="K27" s="23">
        <v>2960</v>
      </c>
      <c r="L27" s="23">
        <v>41405</v>
      </c>
      <c r="M27" s="22">
        <v>69.546000000000006</v>
      </c>
      <c r="N27" s="24">
        <v>2879571.5488999998</v>
      </c>
      <c r="O27" s="24">
        <v>719892.89</v>
      </c>
      <c r="P27" s="24">
        <v>719892.89</v>
      </c>
      <c r="Q27" s="24">
        <v>719892.89</v>
      </c>
      <c r="R27" s="24">
        <v>719892.89</v>
      </c>
      <c r="S27" s="32">
        <f t="shared" si="0"/>
        <v>41480</v>
      </c>
      <c r="T27" s="23">
        <f t="shared" si="1"/>
        <v>75</v>
      </c>
      <c r="U27" s="23"/>
      <c r="V27" s="23"/>
      <c r="W27" s="23"/>
      <c r="X27" s="23"/>
      <c r="Y27" s="23"/>
      <c r="Z27" s="23">
        <v>75</v>
      </c>
      <c r="AA27" s="23"/>
      <c r="AB27" s="23"/>
      <c r="AC27" s="23"/>
      <c r="AD27" s="23"/>
      <c r="AE27" s="23"/>
      <c r="AF27" s="23"/>
      <c r="AG27" s="23"/>
      <c r="AH27" s="23">
        <f t="shared" si="2"/>
        <v>0</v>
      </c>
      <c r="AI27" s="23"/>
      <c r="AJ27" s="23"/>
      <c r="AK27" s="23"/>
      <c r="AL27" s="23"/>
      <c r="AM27" s="23"/>
      <c r="AN27" s="23"/>
      <c r="AO27" s="23"/>
      <c r="AP27" s="23"/>
      <c r="AQ27" s="15" t="s">
        <v>1294</v>
      </c>
      <c r="AR27" s="15"/>
      <c r="AS27" s="15"/>
      <c r="AT27" s="15"/>
      <c r="AU27" s="15" t="s">
        <v>1132</v>
      </c>
      <c r="AV27" s="15"/>
      <c r="AW27" s="15"/>
      <c r="AX27" s="75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</row>
    <row r="28" spans="1:75" ht="15.75" customHeight="1" x14ac:dyDescent="0.25">
      <c r="A28" s="3"/>
      <c r="B28" s="59" t="s">
        <v>1433</v>
      </c>
      <c r="C28" s="63" t="s">
        <v>1327</v>
      </c>
      <c r="D28" s="3"/>
      <c r="E28" s="3"/>
      <c r="F28" s="3"/>
      <c r="G28" s="69" t="s">
        <v>1191</v>
      </c>
      <c r="H28" s="71" t="s">
        <v>53</v>
      </c>
      <c r="I28" s="23">
        <v>120640</v>
      </c>
      <c r="J28" s="22">
        <v>0</v>
      </c>
      <c r="K28" s="23">
        <v>17500</v>
      </c>
      <c r="L28" s="23">
        <v>138140</v>
      </c>
      <c r="M28" s="22">
        <v>40.11</v>
      </c>
      <c r="N28" s="24">
        <v>5540811.9077000003</v>
      </c>
      <c r="O28" s="24">
        <v>1385202.98</v>
      </c>
      <c r="P28" s="24">
        <v>1385202.98</v>
      </c>
      <c r="Q28" s="24">
        <v>1385202.98</v>
      </c>
      <c r="R28" s="24">
        <v>1385202.98</v>
      </c>
      <c r="S28" s="32">
        <f t="shared" si="0"/>
        <v>138765</v>
      </c>
      <c r="T28" s="23">
        <f t="shared" si="1"/>
        <v>625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>
        <v>425</v>
      </c>
      <c r="AF28" s="23"/>
      <c r="AG28" s="23">
        <v>200</v>
      </c>
      <c r="AH28" s="23">
        <f t="shared" si="2"/>
        <v>0</v>
      </c>
      <c r="AI28" s="23"/>
      <c r="AJ28" s="23"/>
      <c r="AK28" s="23"/>
      <c r="AL28" s="23"/>
      <c r="AM28" s="23"/>
      <c r="AN28" s="23"/>
      <c r="AO28" s="23"/>
      <c r="AP28" s="23"/>
      <c r="AQ28" s="15" t="s">
        <v>1294</v>
      </c>
      <c r="AR28" s="15"/>
      <c r="AS28" s="15"/>
      <c r="AT28" s="15" t="s">
        <v>1131</v>
      </c>
      <c r="AU28" s="15"/>
      <c r="AV28" s="15"/>
      <c r="AW28" s="15"/>
      <c r="AX28" s="75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</row>
    <row r="29" spans="1:75" x14ac:dyDescent="0.25">
      <c r="A29" s="3"/>
      <c r="B29" s="59" t="s">
        <v>1433</v>
      </c>
      <c r="C29" s="63" t="s">
        <v>1327</v>
      </c>
      <c r="D29" s="3" t="s">
        <v>1478</v>
      </c>
      <c r="E29" s="3"/>
      <c r="F29" s="3"/>
      <c r="G29" s="69" t="s">
        <v>1192</v>
      </c>
      <c r="H29" s="71" t="s">
        <v>53</v>
      </c>
      <c r="I29" s="23">
        <v>68700</v>
      </c>
      <c r="J29" s="22">
        <v>0</v>
      </c>
      <c r="K29" s="23">
        <v>17500</v>
      </c>
      <c r="L29" s="23">
        <f>I29+K29</f>
        <v>86200</v>
      </c>
      <c r="M29" s="22">
        <v>30.686</v>
      </c>
      <c r="N29" s="24">
        <f>L29*M29</f>
        <v>2645133.2000000002</v>
      </c>
      <c r="O29" s="24">
        <f>$N$29/4</f>
        <v>661283.30000000005</v>
      </c>
      <c r="P29" s="24">
        <f t="shared" ref="P29:R29" si="8">$N$29/4</f>
        <v>661283.30000000005</v>
      </c>
      <c r="Q29" s="24">
        <f t="shared" si="8"/>
        <v>661283.30000000005</v>
      </c>
      <c r="R29" s="24">
        <f t="shared" si="8"/>
        <v>661283.30000000005</v>
      </c>
      <c r="S29" s="32">
        <f t="shared" si="0"/>
        <v>86390</v>
      </c>
      <c r="T29" s="23">
        <f t="shared" si="1"/>
        <v>190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>
        <v>190</v>
      </c>
      <c r="AF29" s="23"/>
      <c r="AG29" s="23"/>
      <c r="AH29" s="23">
        <f t="shared" si="2"/>
        <v>0</v>
      </c>
      <c r="AI29" s="23"/>
      <c r="AJ29" s="23"/>
      <c r="AK29" s="23"/>
      <c r="AL29" s="23"/>
      <c r="AM29" s="23"/>
      <c r="AN29" s="23"/>
      <c r="AO29" s="23"/>
      <c r="AP29" s="23"/>
      <c r="AQ29" s="15" t="s">
        <v>1294</v>
      </c>
      <c r="AR29" s="15"/>
      <c r="AS29" s="15"/>
      <c r="AT29" s="15"/>
      <c r="AU29" s="15" t="s">
        <v>1132</v>
      </c>
      <c r="AV29" s="15"/>
      <c r="AW29" s="15"/>
      <c r="AX29" s="75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</row>
    <row r="30" spans="1:75" x14ac:dyDescent="0.25">
      <c r="A30" s="3"/>
      <c r="B30" s="59" t="s">
        <v>1433</v>
      </c>
      <c r="C30" s="63" t="s">
        <v>1327</v>
      </c>
      <c r="D30" s="3" t="s">
        <v>1478</v>
      </c>
      <c r="E30" s="3"/>
      <c r="F30" s="3"/>
      <c r="G30" s="69" t="s">
        <v>1193</v>
      </c>
      <c r="H30" s="71" t="s">
        <v>53</v>
      </c>
      <c r="I30" s="23">
        <v>77000</v>
      </c>
      <c r="J30" s="22">
        <v>0</v>
      </c>
      <c r="K30" s="23">
        <v>5470</v>
      </c>
      <c r="L30" s="23">
        <v>82470</v>
      </c>
      <c r="M30" s="22">
        <v>37.345999999999997</v>
      </c>
      <c r="N30" s="24">
        <v>3079946.8043999998</v>
      </c>
      <c r="O30" s="24">
        <v>769986.7</v>
      </c>
      <c r="P30" s="24">
        <v>769986.7</v>
      </c>
      <c r="Q30" s="24">
        <v>769986.7</v>
      </c>
      <c r="R30" s="24">
        <v>769986.7</v>
      </c>
      <c r="S30" s="32">
        <f t="shared" si="0"/>
        <v>82470</v>
      </c>
      <c r="T30" s="23">
        <f t="shared" si="1"/>
        <v>0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>
        <f t="shared" si="2"/>
        <v>0</v>
      </c>
      <c r="AI30" s="23"/>
      <c r="AJ30" s="23"/>
      <c r="AK30" s="23"/>
      <c r="AL30" s="23"/>
      <c r="AM30" s="23"/>
      <c r="AN30" s="23"/>
      <c r="AO30" s="23"/>
      <c r="AP30" s="23"/>
      <c r="AQ30" s="15" t="s">
        <v>1294</v>
      </c>
      <c r="AR30" s="15"/>
      <c r="AS30" s="15"/>
      <c r="AT30" s="15"/>
      <c r="AU30" s="15" t="s">
        <v>1132</v>
      </c>
      <c r="AV30" s="15"/>
      <c r="AW30" s="15"/>
      <c r="AX30" s="75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</row>
    <row r="31" spans="1:75" s="11" customFormat="1" ht="36" x14ac:dyDescent="0.25">
      <c r="A31" s="9"/>
      <c r="B31" s="61" t="s">
        <v>1433</v>
      </c>
      <c r="C31" s="73" t="s">
        <v>1327</v>
      </c>
      <c r="D31" s="9"/>
      <c r="E31" s="73" t="s">
        <v>1663</v>
      </c>
      <c r="F31" s="9"/>
      <c r="G31" s="69" t="s">
        <v>54</v>
      </c>
      <c r="H31" s="71" t="s">
        <v>55</v>
      </c>
      <c r="I31" s="26">
        <v>0</v>
      </c>
      <c r="J31" s="26">
        <v>0</v>
      </c>
      <c r="K31" s="26">
        <v>0</v>
      </c>
      <c r="L31" s="26">
        <v>0</v>
      </c>
      <c r="M31" s="26">
        <v>29.24</v>
      </c>
      <c r="N31" s="27">
        <v>0</v>
      </c>
      <c r="O31" s="27">
        <f>$N$31/4</f>
        <v>0</v>
      </c>
      <c r="P31" s="27">
        <v>0</v>
      </c>
      <c r="Q31" s="27">
        <v>0</v>
      </c>
      <c r="R31" s="27">
        <v>0</v>
      </c>
      <c r="S31" s="74">
        <f t="shared" si="0"/>
        <v>40</v>
      </c>
      <c r="T31" s="25">
        <f t="shared" si="1"/>
        <v>40</v>
      </c>
      <c r="U31" s="25"/>
      <c r="V31" s="25"/>
      <c r="W31" s="25">
        <v>10</v>
      </c>
      <c r="X31" s="25"/>
      <c r="Y31" s="25"/>
      <c r="Z31" s="25">
        <v>20</v>
      </c>
      <c r="AA31" s="25"/>
      <c r="AB31" s="25"/>
      <c r="AC31" s="25"/>
      <c r="AD31" s="25"/>
      <c r="AE31" s="25"/>
      <c r="AF31" s="25"/>
      <c r="AG31" s="25"/>
      <c r="AH31" s="25">
        <f t="shared" si="2"/>
        <v>10</v>
      </c>
      <c r="AI31" s="25">
        <v>10</v>
      </c>
      <c r="AJ31" s="25"/>
      <c r="AK31" s="25"/>
      <c r="AL31" s="25"/>
      <c r="AM31" s="25"/>
      <c r="AN31" s="25"/>
      <c r="AO31" s="25"/>
      <c r="AP31" s="25"/>
      <c r="AQ31" s="18" t="s">
        <v>1294</v>
      </c>
      <c r="AR31" s="18"/>
      <c r="AS31" s="18"/>
      <c r="AT31" s="18"/>
      <c r="AU31" s="18" t="s">
        <v>1132</v>
      </c>
      <c r="AV31" s="18"/>
      <c r="AW31" s="18"/>
      <c r="AX31" s="76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</row>
    <row r="32" spans="1:75" x14ac:dyDescent="0.25">
      <c r="A32" s="3"/>
      <c r="B32" s="59" t="s">
        <v>1433</v>
      </c>
      <c r="C32" s="63" t="s">
        <v>1327</v>
      </c>
      <c r="D32" s="3" t="s">
        <v>1478</v>
      </c>
      <c r="E32" s="3"/>
      <c r="F32" s="3"/>
      <c r="G32" s="69" t="s">
        <v>1194</v>
      </c>
      <c r="H32" s="71" t="s">
        <v>56</v>
      </c>
      <c r="I32" s="23">
        <v>884960</v>
      </c>
      <c r="J32" s="22">
        <v>0</v>
      </c>
      <c r="K32" s="23">
        <v>2750</v>
      </c>
      <c r="L32" s="23">
        <v>887710</v>
      </c>
      <c r="M32" s="22">
        <v>9.6059999999999999</v>
      </c>
      <c r="N32" s="24">
        <f>L32*M32</f>
        <v>8527342.2599999998</v>
      </c>
      <c r="O32" s="24">
        <f>$N$32/4</f>
        <v>2131835.5649999999</v>
      </c>
      <c r="P32" s="24">
        <f t="shared" ref="P32:R32" si="9">$N$32/4</f>
        <v>2131835.5649999999</v>
      </c>
      <c r="Q32" s="24">
        <f t="shared" si="9"/>
        <v>2131835.5649999999</v>
      </c>
      <c r="R32" s="24">
        <f t="shared" si="9"/>
        <v>2131835.5649999999</v>
      </c>
      <c r="S32" s="32">
        <f t="shared" si="0"/>
        <v>887820</v>
      </c>
      <c r="T32" s="23">
        <f t="shared" si="1"/>
        <v>110</v>
      </c>
      <c r="U32" s="23"/>
      <c r="V32" s="23"/>
      <c r="W32" s="23"/>
      <c r="X32" s="23"/>
      <c r="Y32" s="23"/>
      <c r="Z32" s="23">
        <v>10</v>
      </c>
      <c r="AA32" s="23"/>
      <c r="AB32" s="23"/>
      <c r="AC32" s="23"/>
      <c r="AD32" s="23"/>
      <c r="AE32" s="23"/>
      <c r="AF32" s="23"/>
      <c r="AG32" s="23">
        <v>100</v>
      </c>
      <c r="AH32" s="23">
        <f t="shared" si="2"/>
        <v>0</v>
      </c>
      <c r="AI32" s="23"/>
      <c r="AJ32" s="23"/>
      <c r="AK32" s="23"/>
      <c r="AL32" s="23"/>
      <c r="AM32" s="23"/>
      <c r="AN32" s="23"/>
      <c r="AO32" s="23"/>
      <c r="AP32" s="23"/>
      <c r="AQ32" s="15" t="s">
        <v>1294</v>
      </c>
      <c r="AR32" s="15"/>
      <c r="AS32" s="15"/>
      <c r="AT32" s="15"/>
      <c r="AU32" s="15" t="s">
        <v>1132</v>
      </c>
      <c r="AV32" s="15"/>
      <c r="AW32" s="15"/>
      <c r="AX32" s="75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</row>
    <row r="33" spans="1:75" s="11" customFormat="1" ht="36" x14ac:dyDescent="0.25">
      <c r="A33" s="9"/>
      <c r="B33" s="61"/>
      <c r="C33" s="73" t="s">
        <v>1327</v>
      </c>
      <c r="D33" s="9"/>
      <c r="E33" s="73" t="s">
        <v>1498</v>
      </c>
      <c r="F33" s="9"/>
      <c r="G33" s="69" t="s">
        <v>57</v>
      </c>
      <c r="H33" s="71" t="s">
        <v>55</v>
      </c>
      <c r="I33" s="26">
        <v>0</v>
      </c>
      <c r="J33" s="26">
        <v>0</v>
      </c>
      <c r="K33" s="26">
        <v>0</v>
      </c>
      <c r="L33" s="26">
        <v>0</v>
      </c>
      <c r="M33" s="26">
        <v>29.268999999999998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74">
        <f t="shared" si="0"/>
        <v>0</v>
      </c>
      <c r="T33" s="25">
        <f t="shared" si="1"/>
        <v>0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>
        <f t="shared" si="2"/>
        <v>0</v>
      </c>
      <c r="AI33" s="25"/>
      <c r="AJ33" s="25"/>
      <c r="AK33" s="25"/>
      <c r="AL33" s="25"/>
      <c r="AM33" s="25"/>
      <c r="AN33" s="25"/>
      <c r="AO33" s="25"/>
      <c r="AP33" s="25"/>
      <c r="AQ33" s="18"/>
      <c r="AR33" s="18"/>
      <c r="AS33" s="18"/>
      <c r="AT33" s="18"/>
      <c r="AU33" s="18" t="s">
        <v>1132</v>
      </c>
      <c r="AV33" s="18"/>
      <c r="AW33" s="18"/>
      <c r="AX33" s="85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</row>
    <row r="34" spans="1:75" s="11" customFormat="1" x14ac:dyDescent="0.25">
      <c r="A34" s="9"/>
      <c r="B34" s="61" t="s">
        <v>1433</v>
      </c>
      <c r="C34" s="73" t="s">
        <v>1327</v>
      </c>
      <c r="D34" s="9" t="s">
        <v>1478</v>
      </c>
      <c r="E34" s="9"/>
      <c r="F34" s="9"/>
      <c r="G34" s="69" t="s">
        <v>1195</v>
      </c>
      <c r="H34" s="71" t="s">
        <v>56</v>
      </c>
      <c r="I34" s="25">
        <v>108200</v>
      </c>
      <c r="J34" s="26">
        <v>0</v>
      </c>
      <c r="K34" s="26">
        <v>140</v>
      </c>
      <c r="L34" s="25">
        <v>108340</v>
      </c>
      <c r="M34" s="26">
        <v>11.106</v>
      </c>
      <c r="N34" s="27">
        <v>1203233.5197999999</v>
      </c>
      <c r="O34" s="27">
        <v>300808.38</v>
      </c>
      <c r="P34" s="27">
        <v>300808.38</v>
      </c>
      <c r="Q34" s="27">
        <v>300808.38</v>
      </c>
      <c r="R34" s="27">
        <v>300808.38</v>
      </c>
      <c r="S34" s="74">
        <f t="shared" si="0"/>
        <v>108390</v>
      </c>
      <c r="T34" s="25">
        <f t="shared" si="1"/>
        <v>50</v>
      </c>
      <c r="U34" s="25">
        <v>50</v>
      </c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>
        <f t="shared" si="2"/>
        <v>0</v>
      </c>
      <c r="AI34" s="25"/>
      <c r="AJ34" s="25"/>
      <c r="AK34" s="25"/>
      <c r="AL34" s="25"/>
      <c r="AM34" s="25"/>
      <c r="AN34" s="25"/>
      <c r="AO34" s="25"/>
      <c r="AP34" s="25"/>
      <c r="AQ34" s="18" t="s">
        <v>1294</v>
      </c>
      <c r="AR34" s="18"/>
      <c r="AS34" s="18"/>
      <c r="AT34" s="18"/>
      <c r="AU34" s="18" t="s">
        <v>1132</v>
      </c>
      <c r="AV34" s="18"/>
      <c r="AW34" s="18"/>
      <c r="AX34" s="76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</row>
    <row r="35" spans="1:75" s="11" customFormat="1" ht="36" x14ac:dyDescent="0.25">
      <c r="A35" s="9"/>
      <c r="B35" s="61"/>
      <c r="C35" s="73" t="s">
        <v>1327</v>
      </c>
      <c r="D35" s="9"/>
      <c r="E35" s="73" t="s">
        <v>1498</v>
      </c>
      <c r="F35" s="9"/>
      <c r="G35" s="69" t="s">
        <v>57</v>
      </c>
      <c r="H35" s="71" t="s">
        <v>58</v>
      </c>
      <c r="I35" s="26">
        <v>0</v>
      </c>
      <c r="J35" s="26">
        <v>0</v>
      </c>
      <c r="K35" s="26">
        <v>0</v>
      </c>
      <c r="L35" s="26">
        <v>0</v>
      </c>
      <c r="M35" s="26">
        <v>29.268999999999998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74">
        <f t="shared" si="0"/>
        <v>0</v>
      </c>
      <c r="T35" s="25">
        <f t="shared" si="1"/>
        <v>0</v>
      </c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>
        <f t="shared" si="2"/>
        <v>0</v>
      </c>
      <c r="AI35" s="25"/>
      <c r="AJ35" s="25"/>
      <c r="AK35" s="25"/>
      <c r="AL35" s="25"/>
      <c r="AM35" s="25"/>
      <c r="AN35" s="25"/>
      <c r="AO35" s="25"/>
      <c r="AP35" s="25"/>
      <c r="AQ35" s="18"/>
      <c r="AR35" s="18"/>
      <c r="AS35" s="18"/>
      <c r="AT35" s="18"/>
      <c r="AU35" s="18" t="s">
        <v>1132</v>
      </c>
      <c r="AV35" s="18"/>
      <c r="AW35" s="18"/>
      <c r="AX35" s="85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</row>
    <row r="36" spans="1:75" s="11" customFormat="1" ht="30" x14ac:dyDescent="0.25">
      <c r="A36" s="9"/>
      <c r="B36" s="61" t="s">
        <v>1433</v>
      </c>
      <c r="C36" s="73" t="s">
        <v>1327</v>
      </c>
      <c r="D36" s="9" t="s">
        <v>1478</v>
      </c>
      <c r="E36" s="9"/>
      <c r="F36" s="9"/>
      <c r="G36" s="69" t="s">
        <v>1195</v>
      </c>
      <c r="H36" s="71" t="s">
        <v>59</v>
      </c>
      <c r="I36" s="25">
        <v>118200</v>
      </c>
      <c r="J36" s="26">
        <v>0</v>
      </c>
      <c r="K36" s="26">
        <v>120</v>
      </c>
      <c r="L36" s="25">
        <v>118320</v>
      </c>
      <c r="M36" s="26">
        <v>11.106</v>
      </c>
      <c r="N36" s="27">
        <v>1314072.273</v>
      </c>
      <c r="O36" s="27">
        <v>328518.07</v>
      </c>
      <c r="P36" s="27">
        <v>328518.07</v>
      </c>
      <c r="Q36" s="27">
        <v>328518.07</v>
      </c>
      <c r="R36" s="27">
        <v>328518.07</v>
      </c>
      <c r="S36" s="74">
        <f t="shared" si="0"/>
        <v>118320</v>
      </c>
      <c r="T36" s="25">
        <f t="shared" si="1"/>
        <v>0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>
        <f t="shared" si="2"/>
        <v>0</v>
      </c>
      <c r="AI36" s="25"/>
      <c r="AJ36" s="25"/>
      <c r="AK36" s="25"/>
      <c r="AL36" s="25"/>
      <c r="AM36" s="25"/>
      <c r="AN36" s="25"/>
      <c r="AO36" s="25"/>
      <c r="AP36" s="25"/>
      <c r="AQ36" s="18" t="s">
        <v>1294</v>
      </c>
      <c r="AR36" s="18"/>
      <c r="AS36" s="18"/>
      <c r="AT36" s="18"/>
      <c r="AU36" s="18" t="s">
        <v>1132</v>
      </c>
      <c r="AV36" s="18"/>
      <c r="AW36" s="18"/>
      <c r="AX36" s="76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</row>
    <row r="37" spans="1:75" s="11" customFormat="1" ht="30" x14ac:dyDescent="0.25">
      <c r="A37" s="9"/>
      <c r="B37" s="61"/>
      <c r="C37" s="73" t="s">
        <v>1327</v>
      </c>
      <c r="D37" s="9"/>
      <c r="E37" s="9"/>
      <c r="F37" s="9"/>
      <c r="G37" s="69" t="s">
        <v>60</v>
      </c>
      <c r="H37" s="71" t="s">
        <v>58</v>
      </c>
      <c r="I37" s="26">
        <v>0</v>
      </c>
      <c r="J37" s="26">
        <v>117</v>
      </c>
      <c r="K37" s="26">
        <v>350</v>
      </c>
      <c r="L37" s="26">
        <v>467</v>
      </c>
      <c r="M37" s="26">
        <v>27.661999999999999</v>
      </c>
      <c r="N37" s="27">
        <f>L37*M37</f>
        <v>12918.154</v>
      </c>
      <c r="O37" s="27">
        <f>$N$37/4</f>
        <v>3229.5385000000001</v>
      </c>
      <c r="P37" s="27">
        <f t="shared" ref="P37:R37" si="10">$N$37/4</f>
        <v>3229.5385000000001</v>
      </c>
      <c r="Q37" s="27">
        <f t="shared" si="10"/>
        <v>3229.5385000000001</v>
      </c>
      <c r="R37" s="27">
        <f t="shared" si="10"/>
        <v>3229.5385000000001</v>
      </c>
      <c r="S37" s="74">
        <f t="shared" si="0"/>
        <v>497</v>
      </c>
      <c r="T37" s="25">
        <f t="shared" si="1"/>
        <v>30</v>
      </c>
      <c r="U37" s="25"/>
      <c r="V37" s="25"/>
      <c r="W37" s="25"/>
      <c r="X37" s="25"/>
      <c r="Y37" s="25"/>
      <c r="Z37" s="25">
        <v>20</v>
      </c>
      <c r="AA37" s="25"/>
      <c r="AB37" s="25"/>
      <c r="AC37" s="25"/>
      <c r="AD37" s="25"/>
      <c r="AE37" s="25"/>
      <c r="AF37" s="25"/>
      <c r="AG37" s="25"/>
      <c r="AH37" s="25">
        <f t="shared" si="2"/>
        <v>10</v>
      </c>
      <c r="AI37" s="25">
        <v>10</v>
      </c>
      <c r="AJ37" s="25"/>
      <c r="AK37" s="25"/>
      <c r="AL37" s="25"/>
      <c r="AM37" s="25"/>
      <c r="AN37" s="25"/>
      <c r="AO37" s="25"/>
      <c r="AP37" s="25"/>
      <c r="AQ37" s="18" t="s">
        <v>1294</v>
      </c>
      <c r="AR37" s="18"/>
      <c r="AS37" s="18"/>
      <c r="AT37" s="18"/>
      <c r="AU37" s="18" t="s">
        <v>1132</v>
      </c>
      <c r="AV37" s="18"/>
      <c r="AW37" s="18"/>
      <c r="AX37" s="76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</row>
    <row r="38" spans="1:75" s="11" customFormat="1" ht="38.25" customHeight="1" x14ac:dyDescent="0.25">
      <c r="A38" s="9"/>
      <c r="B38" s="61" t="s">
        <v>1433</v>
      </c>
      <c r="C38" s="73" t="s">
        <v>1327</v>
      </c>
      <c r="D38" s="9" t="s">
        <v>1478</v>
      </c>
      <c r="E38" s="9"/>
      <c r="F38" s="9"/>
      <c r="G38" s="69" t="s">
        <v>1196</v>
      </c>
      <c r="H38" s="71" t="s">
        <v>61</v>
      </c>
      <c r="I38" s="25">
        <v>1018110</v>
      </c>
      <c r="J38" s="26">
        <v>0</v>
      </c>
      <c r="K38" s="25">
        <v>2000</v>
      </c>
      <c r="L38" s="25">
        <v>1020110</v>
      </c>
      <c r="M38" s="26">
        <v>9.6059999999999999</v>
      </c>
      <c r="N38" s="27">
        <f>L38*M38</f>
        <v>9799176.6600000001</v>
      </c>
      <c r="O38" s="27">
        <f>$N$38/4</f>
        <v>2449794.165</v>
      </c>
      <c r="P38" s="27">
        <f t="shared" ref="P38:R38" si="11">$N$38/4</f>
        <v>2449794.165</v>
      </c>
      <c r="Q38" s="27">
        <f t="shared" si="11"/>
        <v>2449794.165</v>
      </c>
      <c r="R38" s="27">
        <f t="shared" si="11"/>
        <v>2449794.165</v>
      </c>
      <c r="S38" s="74">
        <f t="shared" si="0"/>
        <v>1020220</v>
      </c>
      <c r="T38" s="25">
        <f t="shared" si="1"/>
        <v>110</v>
      </c>
      <c r="U38" s="25"/>
      <c r="V38" s="25"/>
      <c r="W38" s="25"/>
      <c r="X38" s="25"/>
      <c r="Y38" s="25"/>
      <c r="Z38" s="25">
        <v>10</v>
      </c>
      <c r="AA38" s="25"/>
      <c r="AB38" s="25"/>
      <c r="AC38" s="25"/>
      <c r="AD38" s="25"/>
      <c r="AE38" s="25"/>
      <c r="AF38" s="25"/>
      <c r="AG38" s="25">
        <v>100</v>
      </c>
      <c r="AH38" s="25">
        <f t="shared" si="2"/>
        <v>0</v>
      </c>
      <c r="AI38" s="25"/>
      <c r="AJ38" s="25"/>
      <c r="AK38" s="25"/>
      <c r="AL38" s="25"/>
      <c r="AM38" s="25"/>
      <c r="AN38" s="25"/>
      <c r="AO38" s="25"/>
      <c r="AP38" s="25"/>
      <c r="AQ38" s="18" t="s">
        <v>1294</v>
      </c>
      <c r="AR38" s="18"/>
      <c r="AS38" s="18"/>
      <c r="AT38" s="18" t="s">
        <v>1131</v>
      </c>
      <c r="AU38" s="18"/>
      <c r="AV38" s="18"/>
      <c r="AW38" s="18"/>
      <c r="AX38" s="76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</row>
    <row r="39" spans="1:75" s="11" customFormat="1" ht="36" x14ac:dyDescent="0.25">
      <c r="A39" s="9"/>
      <c r="B39" s="61"/>
      <c r="C39" s="73" t="s">
        <v>1327</v>
      </c>
      <c r="D39" s="9"/>
      <c r="E39" s="73" t="s">
        <v>1498</v>
      </c>
      <c r="F39" s="9"/>
      <c r="G39" s="69" t="s">
        <v>62</v>
      </c>
      <c r="H39" s="71" t="s">
        <v>55</v>
      </c>
      <c r="I39" s="26">
        <v>0</v>
      </c>
      <c r="J39" s="26">
        <v>0</v>
      </c>
      <c r="K39" s="26">
        <v>0</v>
      </c>
      <c r="L39" s="26">
        <v>0</v>
      </c>
      <c r="M39" s="26">
        <v>24.170999999999999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74">
        <f t="shared" si="0"/>
        <v>0</v>
      </c>
      <c r="T39" s="25">
        <f t="shared" si="1"/>
        <v>0</v>
      </c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>
        <f t="shared" si="2"/>
        <v>0</v>
      </c>
      <c r="AI39" s="25"/>
      <c r="AJ39" s="25"/>
      <c r="AK39" s="25"/>
      <c r="AL39" s="25"/>
      <c r="AM39" s="25"/>
      <c r="AN39" s="25"/>
      <c r="AO39" s="25"/>
      <c r="AP39" s="25"/>
      <c r="AQ39" s="18"/>
      <c r="AR39" s="18"/>
      <c r="AS39" s="18"/>
      <c r="AT39" s="18"/>
      <c r="AU39" s="18" t="s">
        <v>1132</v>
      </c>
      <c r="AV39" s="18"/>
      <c r="AW39" s="18"/>
      <c r="AX39" s="76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</row>
    <row r="40" spans="1:75" s="11" customFormat="1" x14ac:dyDescent="0.25">
      <c r="A40" s="9"/>
      <c r="B40" s="61" t="s">
        <v>1433</v>
      </c>
      <c r="C40" s="73" t="s">
        <v>1327</v>
      </c>
      <c r="D40" s="9" t="s">
        <v>1478</v>
      </c>
      <c r="E40" s="9"/>
      <c r="F40" s="9"/>
      <c r="G40" s="69" t="s">
        <v>1197</v>
      </c>
      <c r="H40" s="71" t="s">
        <v>56</v>
      </c>
      <c r="I40" s="25">
        <v>63910</v>
      </c>
      <c r="J40" s="26">
        <v>0</v>
      </c>
      <c r="K40" s="26">
        <v>300</v>
      </c>
      <c r="L40" s="25">
        <v>64210</v>
      </c>
      <c r="M40" s="26">
        <v>17.658999999999999</v>
      </c>
      <c r="N40" s="27">
        <v>1133911.6470999999</v>
      </c>
      <c r="O40" s="27">
        <v>283477.90999999997</v>
      </c>
      <c r="P40" s="27">
        <v>283477.90999999997</v>
      </c>
      <c r="Q40" s="27">
        <v>283477.90999999997</v>
      </c>
      <c r="R40" s="27">
        <v>283477.90999999997</v>
      </c>
      <c r="S40" s="74">
        <f t="shared" si="0"/>
        <v>64210</v>
      </c>
      <c r="T40" s="25">
        <f t="shared" si="1"/>
        <v>0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>
        <f t="shared" si="2"/>
        <v>0</v>
      </c>
      <c r="AI40" s="25"/>
      <c r="AJ40" s="25"/>
      <c r="AK40" s="25"/>
      <c r="AL40" s="25"/>
      <c r="AM40" s="25"/>
      <c r="AN40" s="25"/>
      <c r="AO40" s="25"/>
      <c r="AP40" s="25"/>
      <c r="AQ40" s="18" t="s">
        <v>1294</v>
      </c>
      <c r="AR40" s="18"/>
      <c r="AS40" s="18"/>
      <c r="AT40" s="18"/>
      <c r="AU40" s="18" t="s">
        <v>1132</v>
      </c>
      <c r="AV40" s="18"/>
      <c r="AW40" s="18"/>
      <c r="AX40" s="76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</row>
    <row r="41" spans="1:75" s="11" customFormat="1" ht="36" x14ac:dyDescent="0.25">
      <c r="A41" s="9"/>
      <c r="B41" s="61"/>
      <c r="C41" s="73" t="s">
        <v>1327</v>
      </c>
      <c r="D41" s="9"/>
      <c r="E41" s="73" t="s">
        <v>1498</v>
      </c>
      <c r="F41" s="9"/>
      <c r="G41" s="69" t="s">
        <v>62</v>
      </c>
      <c r="H41" s="71" t="s">
        <v>58</v>
      </c>
      <c r="I41" s="26">
        <v>0</v>
      </c>
      <c r="J41" s="26">
        <v>0</v>
      </c>
      <c r="K41" s="26">
        <v>0</v>
      </c>
      <c r="L41" s="26">
        <v>0</v>
      </c>
      <c r="M41" s="26">
        <v>24.170999999999999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74">
        <f t="shared" si="0"/>
        <v>0</v>
      </c>
      <c r="T41" s="25">
        <f t="shared" si="1"/>
        <v>0</v>
      </c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>
        <f t="shared" si="2"/>
        <v>0</v>
      </c>
      <c r="AI41" s="25"/>
      <c r="AJ41" s="25"/>
      <c r="AK41" s="25"/>
      <c r="AL41" s="25"/>
      <c r="AM41" s="25"/>
      <c r="AN41" s="25"/>
      <c r="AO41" s="25"/>
      <c r="AP41" s="25"/>
      <c r="AQ41" s="18"/>
      <c r="AR41" s="18"/>
      <c r="AS41" s="18"/>
      <c r="AT41" s="18"/>
      <c r="AU41" s="18" t="s">
        <v>1132</v>
      </c>
      <c r="AV41" s="18"/>
      <c r="AW41" s="18"/>
      <c r="AX41" s="76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</row>
    <row r="42" spans="1:75" ht="30" x14ac:dyDescent="0.25">
      <c r="A42" s="3"/>
      <c r="B42" s="59" t="s">
        <v>1433</v>
      </c>
      <c r="C42" s="63" t="s">
        <v>1327</v>
      </c>
      <c r="D42" s="3" t="s">
        <v>1478</v>
      </c>
      <c r="E42" s="3"/>
      <c r="F42" s="3"/>
      <c r="G42" s="69" t="s">
        <v>1197</v>
      </c>
      <c r="H42" s="71" t="s">
        <v>59</v>
      </c>
      <c r="I42" s="23">
        <v>67010</v>
      </c>
      <c r="J42" s="22">
        <v>0</v>
      </c>
      <c r="K42" s="22">
        <v>280</v>
      </c>
      <c r="L42" s="23">
        <v>67290</v>
      </c>
      <c r="M42" s="22">
        <v>17.603000000000002</v>
      </c>
      <c r="N42" s="24">
        <v>1184490.797</v>
      </c>
      <c r="O42" s="24">
        <v>296122.7</v>
      </c>
      <c r="P42" s="24">
        <v>296122.7</v>
      </c>
      <c r="Q42" s="24">
        <v>296122.7</v>
      </c>
      <c r="R42" s="24">
        <v>296122.7</v>
      </c>
      <c r="S42" s="32">
        <f t="shared" si="0"/>
        <v>67290</v>
      </c>
      <c r="T42" s="23">
        <f t="shared" si="1"/>
        <v>0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>
        <f t="shared" si="2"/>
        <v>0</v>
      </c>
      <c r="AI42" s="23"/>
      <c r="AJ42" s="23"/>
      <c r="AK42" s="23"/>
      <c r="AL42" s="23"/>
      <c r="AM42" s="23"/>
      <c r="AN42" s="23"/>
      <c r="AO42" s="23"/>
      <c r="AP42" s="23"/>
      <c r="AQ42" s="15" t="s">
        <v>1294</v>
      </c>
      <c r="AR42" s="15"/>
      <c r="AS42" s="15"/>
      <c r="AT42" s="15"/>
      <c r="AU42" s="15" t="s">
        <v>1132</v>
      </c>
      <c r="AV42" s="15"/>
      <c r="AW42" s="15"/>
      <c r="AX42" s="75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</row>
    <row r="43" spans="1:75" ht="30" x14ac:dyDescent="0.25">
      <c r="A43" s="3"/>
      <c r="B43" s="59" t="s">
        <v>1434</v>
      </c>
      <c r="C43" s="63" t="s">
        <v>1327</v>
      </c>
      <c r="D43" s="3"/>
      <c r="E43" s="3"/>
      <c r="F43" s="3"/>
      <c r="G43" s="69" t="s">
        <v>63</v>
      </c>
      <c r="H43" s="71" t="s">
        <v>55</v>
      </c>
      <c r="I43" s="23">
        <v>170648</v>
      </c>
      <c r="J43" s="23">
        <v>13172</v>
      </c>
      <c r="K43" s="23">
        <v>5980</v>
      </c>
      <c r="L43" s="23">
        <v>189800</v>
      </c>
      <c r="M43" s="22">
        <v>21.347999999999999</v>
      </c>
      <c r="N43" s="24">
        <v>4051763.0920000002</v>
      </c>
      <c r="O43" s="24">
        <v>1012940.77</v>
      </c>
      <c r="P43" s="24">
        <v>1012940.77</v>
      </c>
      <c r="Q43" s="24">
        <v>1012940.77</v>
      </c>
      <c r="R43" s="24">
        <v>1012940.77</v>
      </c>
      <c r="S43" s="32">
        <f t="shared" si="0"/>
        <v>190500</v>
      </c>
      <c r="T43" s="23">
        <f t="shared" si="1"/>
        <v>700</v>
      </c>
      <c r="U43" s="23"/>
      <c r="V43" s="23">
        <v>400</v>
      </c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>
        <v>200</v>
      </c>
      <c r="AH43" s="23">
        <f t="shared" si="2"/>
        <v>100</v>
      </c>
      <c r="AI43" s="23"/>
      <c r="AJ43" s="23"/>
      <c r="AK43" s="23"/>
      <c r="AL43" s="23"/>
      <c r="AM43" s="23"/>
      <c r="AN43" s="23"/>
      <c r="AO43" s="23">
        <v>100</v>
      </c>
      <c r="AP43" s="23"/>
      <c r="AQ43" s="13" t="s">
        <v>1127</v>
      </c>
      <c r="AR43" s="15"/>
      <c r="AS43" s="13" t="s">
        <v>1131</v>
      </c>
      <c r="AT43" s="15"/>
      <c r="AU43" s="15"/>
      <c r="AV43" s="15"/>
      <c r="AW43" s="15"/>
      <c r="AX43" s="75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</row>
    <row r="44" spans="1:75" ht="30" x14ac:dyDescent="0.25">
      <c r="A44" s="3"/>
      <c r="B44" s="59" t="s">
        <v>1434</v>
      </c>
      <c r="C44" s="63" t="s">
        <v>1327</v>
      </c>
      <c r="D44" s="3"/>
      <c r="E44" s="3"/>
      <c r="F44" s="3"/>
      <c r="G44" s="69" t="s">
        <v>63</v>
      </c>
      <c r="H44" s="71" t="s">
        <v>58</v>
      </c>
      <c r="I44" s="23">
        <v>288680</v>
      </c>
      <c r="J44" s="23">
        <v>2029</v>
      </c>
      <c r="K44" s="23">
        <v>3632</v>
      </c>
      <c r="L44" s="23">
        <v>294341</v>
      </c>
      <c r="M44" s="22">
        <v>21.347999999999999</v>
      </c>
      <c r="N44" s="24">
        <v>6283456.2710999995</v>
      </c>
      <c r="O44" s="24">
        <v>1570864.07</v>
      </c>
      <c r="P44" s="24">
        <v>1570864.07</v>
      </c>
      <c r="Q44" s="24">
        <v>1570864.07</v>
      </c>
      <c r="R44" s="24">
        <v>1570864.07</v>
      </c>
      <c r="S44" s="32">
        <f t="shared" si="0"/>
        <v>294911</v>
      </c>
      <c r="T44" s="23">
        <f t="shared" si="1"/>
        <v>570</v>
      </c>
      <c r="U44" s="23"/>
      <c r="V44" s="23">
        <v>400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100</v>
      </c>
      <c r="AH44" s="23">
        <f t="shared" si="2"/>
        <v>70</v>
      </c>
      <c r="AI44" s="23"/>
      <c r="AJ44" s="23"/>
      <c r="AK44" s="23"/>
      <c r="AL44" s="23"/>
      <c r="AM44" s="23"/>
      <c r="AN44" s="23"/>
      <c r="AO44" s="23">
        <v>70</v>
      </c>
      <c r="AP44" s="23"/>
      <c r="AQ44" s="13" t="s">
        <v>1127</v>
      </c>
      <c r="AR44" s="15"/>
      <c r="AS44" s="13" t="s">
        <v>1131</v>
      </c>
      <c r="AT44" s="15"/>
      <c r="AU44" s="15"/>
      <c r="AV44" s="15"/>
      <c r="AW44" s="15"/>
      <c r="AX44" s="75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</row>
    <row r="45" spans="1:75" s="11" customFormat="1" ht="36" x14ac:dyDescent="0.25">
      <c r="A45" s="9"/>
      <c r="B45" s="61" t="s">
        <v>1433</v>
      </c>
      <c r="C45" s="73" t="s">
        <v>1327</v>
      </c>
      <c r="D45" s="9"/>
      <c r="E45" s="73" t="s">
        <v>1772</v>
      </c>
      <c r="F45" s="9"/>
      <c r="G45" s="69" t="s">
        <v>64</v>
      </c>
      <c r="H45" s="71" t="s">
        <v>65</v>
      </c>
      <c r="I45" s="26">
        <v>0</v>
      </c>
      <c r="J45" s="26">
        <v>0</v>
      </c>
      <c r="K45" s="26">
        <v>0</v>
      </c>
      <c r="L45" s="26">
        <v>0</v>
      </c>
      <c r="M45" s="26">
        <v>286.99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74">
        <f t="shared" si="0"/>
        <v>10</v>
      </c>
      <c r="T45" s="25">
        <f t="shared" si="1"/>
        <v>10</v>
      </c>
      <c r="U45" s="25"/>
      <c r="V45" s="25"/>
      <c r="W45" s="25"/>
      <c r="X45" s="25"/>
      <c r="Y45" s="25"/>
      <c r="Z45" s="25">
        <v>10</v>
      </c>
      <c r="AA45" s="25"/>
      <c r="AB45" s="25"/>
      <c r="AC45" s="25"/>
      <c r="AD45" s="25"/>
      <c r="AE45" s="25"/>
      <c r="AF45" s="25"/>
      <c r="AG45" s="25"/>
      <c r="AH45" s="25">
        <f t="shared" si="2"/>
        <v>0</v>
      </c>
      <c r="AI45" s="25"/>
      <c r="AJ45" s="25"/>
      <c r="AK45" s="25"/>
      <c r="AL45" s="25"/>
      <c r="AM45" s="25"/>
      <c r="AN45" s="25"/>
      <c r="AO45" s="25"/>
      <c r="AP45" s="25"/>
      <c r="AQ45" s="18" t="s">
        <v>1294</v>
      </c>
      <c r="AR45" s="18"/>
      <c r="AS45" s="18"/>
      <c r="AT45" s="18"/>
      <c r="AU45" s="18" t="s">
        <v>1132</v>
      </c>
      <c r="AV45" s="82"/>
      <c r="AW45" s="82"/>
      <c r="AX45" s="76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</row>
    <row r="46" spans="1:75" s="11" customFormat="1" ht="36" x14ac:dyDescent="0.25">
      <c r="A46" s="9"/>
      <c r="B46" s="61"/>
      <c r="C46" s="73"/>
      <c r="D46" s="9"/>
      <c r="E46" s="73" t="s">
        <v>1641</v>
      </c>
      <c r="F46" s="9"/>
      <c r="G46" s="69" t="s">
        <v>1558</v>
      </c>
      <c r="H46" s="71" t="s">
        <v>52</v>
      </c>
      <c r="I46" s="25">
        <v>8700</v>
      </c>
      <c r="J46" s="25">
        <v>0</v>
      </c>
      <c r="K46" s="25">
        <v>0</v>
      </c>
      <c r="L46" s="25">
        <v>8700</v>
      </c>
      <c r="M46" s="26">
        <v>22.340499999999999</v>
      </c>
      <c r="N46" s="27">
        <v>194362.68</v>
      </c>
      <c r="O46" s="27">
        <v>194362.68</v>
      </c>
      <c r="P46" s="27"/>
      <c r="Q46" s="27"/>
      <c r="R46" s="27"/>
      <c r="S46" s="74">
        <f t="shared" si="0"/>
        <v>8700</v>
      </c>
      <c r="T46" s="25">
        <f t="shared" si="1"/>
        <v>0</v>
      </c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38"/>
      <c r="AR46" s="18"/>
      <c r="AS46" s="38"/>
      <c r="AT46" s="18"/>
      <c r="AU46" s="18"/>
      <c r="AV46" s="18"/>
      <c r="AW46" s="18"/>
      <c r="AX46" s="76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</row>
    <row r="47" spans="1:75" s="11" customFormat="1" ht="36" x14ac:dyDescent="0.25">
      <c r="A47" s="9"/>
      <c r="B47" s="61"/>
      <c r="C47" s="73"/>
      <c r="D47" s="9"/>
      <c r="E47" s="73" t="s">
        <v>1641</v>
      </c>
      <c r="F47" s="9"/>
      <c r="G47" s="69" t="s">
        <v>1830</v>
      </c>
      <c r="H47" s="71" t="s">
        <v>53</v>
      </c>
      <c r="I47" s="25">
        <v>57930</v>
      </c>
      <c r="J47" s="25">
        <v>0</v>
      </c>
      <c r="K47" s="25">
        <v>0</v>
      </c>
      <c r="L47" s="25">
        <v>57930</v>
      </c>
      <c r="M47" s="26">
        <v>31.622299999999999</v>
      </c>
      <c r="N47" s="27">
        <v>1831880.58</v>
      </c>
      <c r="O47" s="27">
        <v>1831880.58</v>
      </c>
      <c r="P47" s="27"/>
      <c r="Q47" s="27"/>
      <c r="R47" s="27"/>
      <c r="S47" s="74">
        <f t="shared" si="0"/>
        <v>57930</v>
      </c>
      <c r="T47" s="25">
        <f t="shared" si="1"/>
        <v>0</v>
      </c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38"/>
      <c r="AR47" s="18"/>
      <c r="AS47" s="38"/>
      <c r="AT47" s="18"/>
      <c r="AU47" s="18"/>
      <c r="AV47" s="18"/>
      <c r="AW47" s="18"/>
      <c r="AX47" s="76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</row>
    <row r="48" spans="1:75" s="11" customFormat="1" ht="36" x14ac:dyDescent="0.25">
      <c r="A48" s="9"/>
      <c r="B48" s="61"/>
      <c r="C48" s="73"/>
      <c r="D48" s="9"/>
      <c r="E48" s="73" t="s">
        <v>1641</v>
      </c>
      <c r="F48" s="9"/>
      <c r="G48" s="69" t="s">
        <v>1559</v>
      </c>
      <c r="H48" s="71" t="s">
        <v>53</v>
      </c>
      <c r="I48" s="25">
        <v>5010</v>
      </c>
      <c r="J48" s="25">
        <v>0</v>
      </c>
      <c r="K48" s="25">
        <v>0</v>
      </c>
      <c r="L48" s="25">
        <v>5010</v>
      </c>
      <c r="M48" s="26">
        <v>23.730499999999999</v>
      </c>
      <c r="N48" s="27">
        <v>118889.65</v>
      </c>
      <c r="O48" s="27">
        <v>118889.65</v>
      </c>
      <c r="P48" s="27"/>
      <c r="Q48" s="27"/>
      <c r="R48" s="27"/>
      <c r="S48" s="74">
        <f t="shared" si="0"/>
        <v>5010</v>
      </c>
      <c r="T48" s="25">
        <f t="shared" si="1"/>
        <v>0</v>
      </c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38"/>
      <c r="AR48" s="18"/>
      <c r="AS48" s="38"/>
      <c r="AT48" s="18"/>
      <c r="AU48" s="18"/>
      <c r="AV48" s="18"/>
      <c r="AW48" s="18"/>
      <c r="AX48" s="76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</row>
    <row r="49" spans="1:75" s="11" customFormat="1" ht="36" x14ac:dyDescent="0.25">
      <c r="A49" s="9"/>
      <c r="B49" s="61"/>
      <c r="C49" s="73"/>
      <c r="D49" s="9"/>
      <c r="E49" s="73" t="s">
        <v>1641</v>
      </c>
      <c r="F49" s="9"/>
      <c r="G49" s="69" t="s">
        <v>1560</v>
      </c>
      <c r="H49" s="71" t="s">
        <v>53</v>
      </c>
      <c r="I49" s="25">
        <v>15220</v>
      </c>
      <c r="J49" s="25">
        <v>0</v>
      </c>
      <c r="K49" s="25">
        <v>0</v>
      </c>
      <c r="L49" s="25">
        <v>15220</v>
      </c>
      <c r="M49" s="26">
        <v>32.067300000000003</v>
      </c>
      <c r="N49" s="27">
        <v>488064.47</v>
      </c>
      <c r="O49" s="27">
        <v>488064.47</v>
      </c>
      <c r="P49" s="27"/>
      <c r="Q49" s="27"/>
      <c r="R49" s="27"/>
      <c r="S49" s="74">
        <f t="shared" si="0"/>
        <v>15220</v>
      </c>
      <c r="T49" s="25">
        <f t="shared" si="1"/>
        <v>0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38"/>
      <c r="AR49" s="18"/>
      <c r="AS49" s="38"/>
      <c r="AT49" s="18"/>
      <c r="AU49" s="18"/>
      <c r="AV49" s="18"/>
      <c r="AW49" s="18"/>
      <c r="AX49" s="76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</row>
    <row r="50" spans="1:75" s="11" customFormat="1" ht="36" x14ac:dyDescent="0.25">
      <c r="A50" s="9"/>
      <c r="B50" s="61"/>
      <c r="C50" s="73"/>
      <c r="D50" s="9"/>
      <c r="E50" s="73" t="s">
        <v>1641</v>
      </c>
      <c r="F50" s="9"/>
      <c r="G50" s="69" t="s">
        <v>1561</v>
      </c>
      <c r="H50" s="71" t="s">
        <v>56</v>
      </c>
      <c r="I50" s="25">
        <v>138905</v>
      </c>
      <c r="J50" s="25">
        <v>0</v>
      </c>
      <c r="K50" s="25">
        <v>0</v>
      </c>
      <c r="L50" s="25">
        <v>138905</v>
      </c>
      <c r="M50" s="26">
        <v>8.7901000000000007</v>
      </c>
      <c r="N50" s="27">
        <v>1220986.06</v>
      </c>
      <c r="O50" s="27">
        <v>1220986.06</v>
      </c>
      <c r="P50" s="27"/>
      <c r="Q50" s="27"/>
      <c r="R50" s="27"/>
      <c r="S50" s="74">
        <f t="shared" si="0"/>
        <v>138905</v>
      </c>
      <c r="T50" s="25">
        <f t="shared" si="1"/>
        <v>0</v>
      </c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38"/>
      <c r="AR50" s="18"/>
      <c r="AS50" s="38"/>
      <c r="AT50" s="18"/>
      <c r="AU50" s="18"/>
      <c r="AV50" s="18"/>
      <c r="AW50" s="18"/>
      <c r="AX50" s="76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</row>
    <row r="51" spans="1:75" s="11" customFormat="1" ht="36" x14ac:dyDescent="0.25">
      <c r="A51" s="9"/>
      <c r="B51" s="61"/>
      <c r="C51" s="73"/>
      <c r="D51" s="9"/>
      <c r="E51" s="73" t="s">
        <v>1641</v>
      </c>
      <c r="F51" s="9"/>
      <c r="G51" s="69" t="s">
        <v>1562</v>
      </c>
      <c r="H51" s="71" t="s">
        <v>56</v>
      </c>
      <c r="I51" s="25">
        <v>85210</v>
      </c>
      <c r="J51" s="25">
        <v>0</v>
      </c>
      <c r="K51" s="25">
        <v>0</v>
      </c>
      <c r="L51" s="25">
        <v>85210</v>
      </c>
      <c r="M51" s="26">
        <v>10.232200000000001</v>
      </c>
      <c r="N51" s="27">
        <v>871885.98</v>
      </c>
      <c r="O51" s="27">
        <v>871885.98</v>
      </c>
      <c r="P51" s="27"/>
      <c r="Q51" s="27"/>
      <c r="R51" s="27"/>
      <c r="S51" s="74">
        <f t="shared" si="0"/>
        <v>85210</v>
      </c>
      <c r="T51" s="25">
        <f t="shared" si="1"/>
        <v>0</v>
      </c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38"/>
      <c r="AR51" s="18"/>
      <c r="AS51" s="38"/>
      <c r="AT51" s="18"/>
      <c r="AU51" s="18"/>
      <c r="AV51" s="18"/>
      <c r="AW51" s="18"/>
      <c r="AX51" s="76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</row>
    <row r="52" spans="1:75" s="11" customFormat="1" ht="36" x14ac:dyDescent="0.25">
      <c r="A52" s="9"/>
      <c r="B52" s="61"/>
      <c r="C52" s="73"/>
      <c r="D52" s="9"/>
      <c r="E52" s="73" t="s">
        <v>1641</v>
      </c>
      <c r="F52" s="9"/>
      <c r="G52" s="69" t="s">
        <v>1562</v>
      </c>
      <c r="H52" s="71" t="s">
        <v>59</v>
      </c>
      <c r="I52" s="25">
        <v>106765</v>
      </c>
      <c r="J52" s="25">
        <v>0</v>
      </c>
      <c r="K52" s="25">
        <v>0</v>
      </c>
      <c r="L52" s="25">
        <v>106765</v>
      </c>
      <c r="M52" s="26">
        <v>10.232200000000001</v>
      </c>
      <c r="N52" s="27">
        <v>1092441.1000000001</v>
      </c>
      <c r="O52" s="27">
        <v>1092441.1000000001</v>
      </c>
      <c r="P52" s="27"/>
      <c r="Q52" s="27"/>
      <c r="R52" s="27"/>
      <c r="S52" s="74">
        <f t="shared" si="0"/>
        <v>106765</v>
      </c>
      <c r="T52" s="25">
        <f t="shared" si="1"/>
        <v>0</v>
      </c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38"/>
      <c r="AR52" s="18"/>
      <c r="AS52" s="38"/>
      <c r="AT52" s="18"/>
      <c r="AU52" s="18"/>
      <c r="AV52" s="18"/>
      <c r="AW52" s="18"/>
      <c r="AX52" s="76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</row>
    <row r="53" spans="1:75" s="11" customFormat="1" ht="54" customHeight="1" x14ac:dyDescent="0.25">
      <c r="A53" s="9"/>
      <c r="B53" s="61"/>
      <c r="C53" s="73"/>
      <c r="D53" s="9"/>
      <c r="E53" s="73" t="s">
        <v>1733</v>
      </c>
      <c r="F53" s="9"/>
      <c r="G53" s="69" t="s">
        <v>1563</v>
      </c>
      <c r="H53" s="71" t="s">
        <v>61</v>
      </c>
      <c r="I53" s="25">
        <f>163245-7505</f>
        <v>155740</v>
      </c>
      <c r="J53" s="25">
        <v>0</v>
      </c>
      <c r="K53" s="25">
        <v>0</v>
      </c>
      <c r="L53" s="25">
        <f>K53+J53+I53</f>
        <v>155740</v>
      </c>
      <c r="M53" s="26">
        <v>8.7901000000000007</v>
      </c>
      <c r="N53" s="27">
        <f>M53*L53</f>
        <v>1368970.1740000001</v>
      </c>
      <c r="O53" s="27">
        <f>N53</f>
        <v>1368970.1740000001</v>
      </c>
      <c r="P53" s="27"/>
      <c r="Q53" s="27"/>
      <c r="R53" s="27"/>
      <c r="S53" s="74">
        <f t="shared" si="0"/>
        <v>155740</v>
      </c>
      <c r="T53" s="25">
        <f t="shared" si="1"/>
        <v>0</v>
      </c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38"/>
      <c r="AR53" s="18"/>
      <c r="AS53" s="38"/>
      <c r="AT53" s="18"/>
      <c r="AU53" s="18"/>
      <c r="AV53" s="18"/>
      <c r="AW53" s="18"/>
      <c r="AX53" s="76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</row>
    <row r="54" spans="1:75" s="11" customFormat="1" ht="36" x14ac:dyDescent="0.25">
      <c r="A54" s="9"/>
      <c r="B54" s="61"/>
      <c r="C54" s="73"/>
      <c r="D54" s="9"/>
      <c r="E54" s="73" t="s">
        <v>1641</v>
      </c>
      <c r="F54" s="9"/>
      <c r="G54" s="69" t="s">
        <v>1564</v>
      </c>
      <c r="H54" s="71" t="s">
        <v>58</v>
      </c>
      <c r="I54" s="25">
        <v>62878</v>
      </c>
      <c r="J54" s="25">
        <v>0</v>
      </c>
      <c r="K54" s="25">
        <v>0</v>
      </c>
      <c r="L54" s="25">
        <v>62878</v>
      </c>
      <c r="M54" s="26">
        <v>19.6678</v>
      </c>
      <c r="N54" s="27">
        <v>1236672.18</v>
      </c>
      <c r="O54" s="27">
        <v>1236672.18</v>
      </c>
      <c r="P54" s="27"/>
      <c r="Q54" s="27"/>
      <c r="R54" s="27"/>
      <c r="S54" s="74">
        <f t="shared" si="0"/>
        <v>62878</v>
      </c>
      <c r="T54" s="25">
        <f t="shared" si="1"/>
        <v>0</v>
      </c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38"/>
      <c r="AR54" s="18"/>
      <c r="AS54" s="38"/>
      <c r="AT54" s="18"/>
      <c r="AU54" s="18"/>
      <c r="AV54" s="18"/>
      <c r="AW54" s="18"/>
      <c r="AX54" s="76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</row>
    <row r="55" spans="1:75" x14ac:dyDescent="0.25">
      <c r="A55" s="5"/>
      <c r="B55" s="60"/>
      <c r="C55" s="5"/>
      <c r="D55" s="5"/>
      <c r="E55" s="5"/>
      <c r="F55" s="5" t="s">
        <v>66</v>
      </c>
      <c r="G55" s="68" t="s">
        <v>67</v>
      </c>
      <c r="H55" s="66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32">
        <f t="shared" si="0"/>
        <v>0</v>
      </c>
      <c r="T55" s="23">
        <f t="shared" si="1"/>
        <v>0</v>
      </c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50" t="s">
        <v>1294</v>
      </c>
      <c r="AR55" s="50"/>
      <c r="AS55" s="50"/>
      <c r="AT55" s="50"/>
      <c r="AU55" s="50" t="s">
        <v>1132</v>
      </c>
      <c r="AV55" s="51"/>
      <c r="AW55" s="51"/>
      <c r="AX55" s="7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</row>
    <row r="56" spans="1:75" s="11" customFormat="1" ht="99" customHeight="1" x14ac:dyDescent="0.25">
      <c r="A56" s="9"/>
      <c r="B56" s="61" t="s">
        <v>1430</v>
      </c>
      <c r="C56" s="73" t="s">
        <v>1327</v>
      </c>
      <c r="D56" s="9"/>
      <c r="E56" s="73" t="s">
        <v>1787</v>
      </c>
      <c r="F56" s="9"/>
      <c r="G56" s="69" t="s">
        <v>68</v>
      </c>
      <c r="H56" s="71" t="s">
        <v>69</v>
      </c>
      <c r="I56" s="26">
        <v>0</v>
      </c>
      <c r="J56" s="25">
        <v>7835</v>
      </c>
      <c r="K56" s="26">
        <v>360</v>
      </c>
      <c r="L56" s="25">
        <f>J56+K56</f>
        <v>8195</v>
      </c>
      <c r="M56" s="26">
        <v>18.256</v>
      </c>
      <c r="N56" s="27">
        <f>L56*M56</f>
        <v>149607.92000000001</v>
      </c>
      <c r="O56" s="27">
        <f>$N$56/4</f>
        <v>37401.980000000003</v>
      </c>
      <c r="P56" s="27">
        <f t="shared" ref="P56:R56" si="12">$N$56/4</f>
        <v>37401.980000000003</v>
      </c>
      <c r="Q56" s="27">
        <f t="shared" si="12"/>
        <v>37401.980000000003</v>
      </c>
      <c r="R56" s="27">
        <f t="shared" si="12"/>
        <v>37401.980000000003</v>
      </c>
      <c r="S56" s="74">
        <f t="shared" si="0"/>
        <v>8265</v>
      </c>
      <c r="T56" s="25">
        <f t="shared" si="1"/>
        <v>70</v>
      </c>
      <c r="U56" s="25"/>
      <c r="V56" s="25">
        <v>50</v>
      </c>
      <c r="W56" s="25"/>
      <c r="X56" s="25"/>
      <c r="Y56" s="25"/>
      <c r="Z56" s="25">
        <v>20</v>
      </c>
      <c r="AA56" s="25"/>
      <c r="AB56" s="25"/>
      <c r="AC56" s="25"/>
      <c r="AD56" s="25"/>
      <c r="AE56" s="25"/>
      <c r="AF56" s="25"/>
      <c r="AG56" s="25"/>
      <c r="AH56" s="25">
        <f t="shared" si="2"/>
        <v>0</v>
      </c>
      <c r="AI56" s="25"/>
      <c r="AJ56" s="25"/>
      <c r="AK56" s="25"/>
      <c r="AL56" s="25"/>
      <c r="AM56" s="25"/>
      <c r="AN56" s="25"/>
      <c r="AO56" s="25"/>
      <c r="AP56" s="25"/>
      <c r="AQ56" s="19" t="s">
        <v>1294</v>
      </c>
      <c r="AR56" s="19"/>
      <c r="AS56" s="19"/>
      <c r="AT56" s="19"/>
      <c r="AU56" s="19" t="s">
        <v>1132</v>
      </c>
      <c r="AV56" s="82"/>
      <c r="AW56" s="82"/>
      <c r="AX56" s="76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</row>
    <row r="57" spans="1:75" x14ac:dyDescent="0.25">
      <c r="A57" s="5"/>
      <c r="B57" s="60"/>
      <c r="C57" s="5"/>
      <c r="D57" s="5"/>
      <c r="E57" s="5"/>
      <c r="F57" s="5" t="s">
        <v>70</v>
      </c>
      <c r="G57" s="68" t="s">
        <v>71</v>
      </c>
      <c r="H57" s="66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32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47"/>
      <c r="AR57" s="47"/>
      <c r="AS57" s="47"/>
      <c r="AT57" s="47"/>
      <c r="AU57" s="47"/>
      <c r="AV57" s="47"/>
      <c r="AW57" s="47"/>
      <c r="AX57" s="7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</row>
    <row r="58" spans="1:75" x14ac:dyDescent="0.25">
      <c r="A58" s="3"/>
      <c r="B58" s="59" t="s">
        <v>1435</v>
      </c>
      <c r="C58" s="63" t="s">
        <v>1327</v>
      </c>
      <c r="D58" s="3"/>
      <c r="E58" s="3"/>
      <c r="F58" s="3"/>
      <c r="G58" s="69" t="s">
        <v>72</v>
      </c>
      <c r="H58" s="71" t="s">
        <v>73</v>
      </c>
      <c r="I58" s="22">
        <v>0</v>
      </c>
      <c r="J58" s="23">
        <v>362740</v>
      </c>
      <c r="K58" s="23">
        <v>151670</v>
      </c>
      <c r="L58" s="23">
        <v>514410</v>
      </c>
      <c r="M58" s="22">
        <v>0.73899999999999999</v>
      </c>
      <c r="N58" s="24">
        <v>380360.92690000002</v>
      </c>
      <c r="O58" s="24">
        <v>95090.23</v>
      </c>
      <c r="P58" s="24">
        <v>95090.23</v>
      </c>
      <c r="Q58" s="24">
        <v>95090.23</v>
      </c>
      <c r="R58" s="24">
        <v>95090.23</v>
      </c>
      <c r="S58" s="32">
        <f t="shared" si="0"/>
        <v>517270</v>
      </c>
      <c r="T58" s="23">
        <f t="shared" si="1"/>
        <v>2860</v>
      </c>
      <c r="U58" s="23"/>
      <c r="V58" s="23">
        <v>1200</v>
      </c>
      <c r="W58" s="23">
        <v>100</v>
      </c>
      <c r="X58" s="23">
        <v>50</v>
      </c>
      <c r="Y58" s="23"/>
      <c r="Z58" s="23">
        <v>300</v>
      </c>
      <c r="AA58" s="23">
        <v>10</v>
      </c>
      <c r="AB58" s="23"/>
      <c r="AC58" s="23"/>
      <c r="AD58" s="23"/>
      <c r="AE58" s="23"/>
      <c r="AF58" s="23"/>
      <c r="AG58" s="23">
        <v>600</v>
      </c>
      <c r="AH58" s="23">
        <f t="shared" si="2"/>
        <v>600</v>
      </c>
      <c r="AI58" s="23">
        <v>200</v>
      </c>
      <c r="AJ58" s="23"/>
      <c r="AK58" s="23">
        <v>300</v>
      </c>
      <c r="AL58" s="23"/>
      <c r="AM58" s="23"/>
      <c r="AN58" s="23"/>
      <c r="AO58" s="23">
        <v>100</v>
      </c>
      <c r="AP58" s="23"/>
      <c r="AQ58" s="15" t="s">
        <v>1126</v>
      </c>
      <c r="AR58" s="15" t="s">
        <v>1133</v>
      </c>
      <c r="AS58" s="15"/>
      <c r="AT58" s="15"/>
      <c r="AU58" s="15"/>
      <c r="AV58" s="15"/>
      <c r="AW58" s="15"/>
      <c r="AX58" s="75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</row>
    <row r="59" spans="1:75" x14ac:dyDescent="0.25">
      <c r="A59" s="3"/>
      <c r="B59" s="59" t="s">
        <v>1435</v>
      </c>
      <c r="C59" s="63" t="s">
        <v>1327</v>
      </c>
      <c r="D59" s="3"/>
      <c r="E59" s="3"/>
      <c r="F59" s="3"/>
      <c r="G59" s="69" t="s">
        <v>72</v>
      </c>
      <c r="H59" s="71" t="s">
        <v>74</v>
      </c>
      <c r="I59" s="22">
        <v>0</v>
      </c>
      <c r="J59" s="23">
        <v>77935</v>
      </c>
      <c r="K59" s="23">
        <v>81365</v>
      </c>
      <c r="L59" s="23">
        <v>159300</v>
      </c>
      <c r="M59" s="22">
        <v>0.71599999999999997</v>
      </c>
      <c r="N59" s="24">
        <v>113988.708</v>
      </c>
      <c r="O59" s="24">
        <v>28497.18</v>
      </c>
      <c r="P59" s="24">
        <v>28497.18</v>
      </c>
      <c r="Q59" s="24">
        <v>28497.18</v>
      </c>
      <c r="R59" s="24">
        <v>28497.18</v>
      </c>
      <c r="S59" s="32">
        <f t="shared" si="0"/>
        <v>161850</v>
      </c>
      <c r="T59" s="23">
        <f t="shared" si="1"/>
        <v>2550</v>
      </c>
      <c r="U59" s="23"/>
      <c r="V59" s="23">
        <v>1500</v>
      </c>
      <c r="W59" s="23">
        <v>250</v>
      </c>
      <c r="X59" s="23">
        <v>50</v>
      </c>
      <c r="Y59" s="23"/>
      <c r="Z59" s="23">
        <v>100</v>
      </c>
      <c r="AA59" s="23"/>
      <c r="AB59" s="23"/>
      <c r="AC59" s="23"/>
      <c r="AD59" s="23"/>
      <c r="AE59" s="23"/>
      <c r="AF59" s="23"/>
      <c r="AG59" s="23"/>
      <c r="AH59" s="23">
        <f t="shared" si="2"/>
        <v>650</v>
      </c>
      <c r="AI59" s="23">
        <v>100</v>
      </c>
      <c r="AJ59" s="23">
        <v>50</v>
      </c>
      <c r="AK59" s="23"/>
      <c r="AL59" s="23"/>
      <c r="AM59" s="23"/>
      <c r="AN59" s="23">
        <v>500</v>
      </c>
      <c r="AO59" s="23"/>
      <c r="AP59" s="23"/>
      <c r="AQ59" s="15" t="s">
        <v>1126</v>
      </c>
      <c r="AR59" s="15" t="s">
        <v>1133</v>
      </c>
      <c r="AS59" s="15"/>
      <c r="AT59" s="15"/>
      <c r="AU59" s="15"/>
      <c r="AV59" s="15"/>
      <c r="AW59" s="15"/>
      <c r="AX59" s="75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</row>
    <row r="60" spans="1:75" x14ac:dyDescent="0.25">
      <c r="A60" s="5"/>
      <c r="B60" s="60"/>
      <c r="C60" s="5"/>
      <c r="D60" s="5"/>
      <c r="E60" s="5"/>
      <c r="F60" s="5" t="s">
        <v>75</v>
      </c>
      <c r="G60" s="68" t="s">
        <v>76</v>
      </c>
      <c r="H60" s="66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32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49"/>
      <c r="AR60" s="49"/>
      <c r="AS60" s="49"/>
      <c r="AT60" s="49"/>
      <c r="AU60" s="49"/>
      <c r="AV60" s="49"/>
      <c r="AW60" s="49"/>
      <c r="AX60" s="7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</row>
    <row r="61" spans="1:75" s="11" customFormat="1" ht="72" x14ac:dyDescent="0.25">
      <c r="A61" s="9"/>
      <c r="B61" s="61" t="s">
        <v>1428</v>
      </c>
      <c r="C61" s="73" t="s">
        <v>1327</v>
      </c>
      <c r="D61" s="9"/>
      <c r="E61" s="73" t="s">
        <v>1533</v>
      </c>
      <c r="F61" s="9"/>
      <c r="G61" s="69" t="s">
        <v>77</v>
      </c>
      <c r="H61" s="71" t="s">
        <v>78</v>
      </c>
      <c r="I61" s="26">
        <v>0</v>
      </c>
      <c r="J61" s="25">
        <v>54751730</v>
      </c>
      <c r="K61" s="25">
        <v>33557674</v>
      </c>
      <c r="L61" s="25">
        <f>J61+K61</f>
        <v>88309404</v>
      </c>
      <c r="M61" s="26">
        <v>3.5999999999999997E-2</v>
      </c>
      <c r="N61" s="27">
        <f>L61*M61</f>
        <v>3179138.5439999998</v>
      </c>
      <c r="O61" s="27">
        <f>$N$61/4</f>
        <v>794784.63599999994</v>
      </c>
      <c r="P61" s="27">
        <f t="shared" ref="P61:R61" si="13">$N$61/4</f>
        <v>794784.63599999994</v>
      </c>
      <c r="Q61" s="27">
        <f t="shared" si="13"/>
        <v>794784.63599999994</v>
      </c>
      <c r="R61" s="27">
        <f t="shared" si="13"/>
        <v>794784.63599999994</v>
      </c>
      <c r="S61" s="74">
        <f t="shared" si="0"/>
        <v>91567404</v>
      </c>
      <c r="T61" s="25">
        <f>U61+V61+W61+X61+Y61+Z61+AA61+AB61+AC61+AD61+AE61+AF61+AG61+AH61</f>
        <v>3258000</v>
      </c>
      <c r="U61" s="25"/>
      <c r="V61" s="25">
        <v>1050000</v>
      </c>
      <c r="W61" s="25"/>
      <c r="X61" s="25">
        <v>250000</v>
      </c>
      <c r="Y61" s="25"/>
      <c r="Z61" s="25">
        <v>500000</v>
      </c>
      <c r="AA61" s="25"/>
      <c r="AB61" s="25"/>
      <c r="AC61" s="25"/>
      <c r="AD61" s="25">
        <v>1033000</v>
      </c>
      <c r="AE61" s="25">
        <v>125000</v>
      </c>
      <c r="AF61" s="25"/>
      <c r="AG61" s="25">
        <v>300000</v>
      </c>
      <c r="AH61" s="25">
        <f t="shared" si="2"/>
        <v>0</v>
      </c>
      <c r="AI61" s="25"/>
      <c r="AJ61" s="25"/>
      <c r="AK61" s="25"/>
      <c r="AL61" s="25"/>
      <c r="AM61" s="25"/>
      <c r="AN61" s="25"/>
      <c r="AO61" s="25"/>
      <c r="AP61" s="25"/>
      <c r="AQ61" s="18" t="s">
        <v>1294</v>
      </c>
      <c r="AR61" s="18"/>
      <c r="AS61" s="18"/>
      <c r="AT61" s="18"/>
      <c r="AU61" s="18" t="s">
        <v>1132</v>
      </c>
      <c r="AV61" s="18"/>
      <c r="AW61" s="18"/>
      <c r="AX61" s="76" t="s">
        <v>1375</v>
      </c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</row>
    <row r="62" spans="1:75" s="11" customFormat="1" ht="45" x14ac:dyDescent="0.25">
      <c r="A62" s="9"/>
      <c r="B62" s="61" t="s">
        <v>1318</v>
      </c>
      <c r="C62" s="73" t="s">
        <v>1327</v>
      </c>
      <c r="D62" s="9"/>
      <c r="E62" s="73" t="s">
        <v>1764</v>
      </c>
      <c r="F62" s="9"/>
      <c r="G62" s="69" t="s">
        <v>79</v>
      </c>
      <c r="H62" s="71" t="s">
        <v>80</v>
      </c>
      <c r="I62" s="26">
        <v>330</v>
      </c>
      <c r="J62" s="26">
        <v>0</v>
      </c>
      <c r="K62" s="26">
        <v>0</v>
      </c>
      <c r="L62" s="26">
        <v>330</v>
      </c>
      <c r="M62" s="27">
        <v>2324.0700000000002</v>
      </c>
      <c r="N62" s="27">
        <v>766943.2</v>
      </c>
      <c r="O62" s="27">
        <v>191735.8</v>
      </c>
      <c r="P62" s="27">
        <v>191735.8</v>
      </c>
      <c r="Q62" s="27">
        <v>191735.8</v>
      </c>
      <c r="R62" s="27">
        <v>191735.8</v>
      </c>
      <c r="S62" s="74">
        <f t="shared" si="0"/>
        <v>330</v>
      </c>
      <c r="T62" s="25">
        <f t="shared" si="1"/>
        <v>0</v>
      </c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>
        <f t="shared" si="2"/>
        <v>0</v>
      </c>
      <c r="AI62" s="25"/>
      <c r="AJ62" s="25"/>
      <c r="AK62" s="25"/>
      <c r="AL62" s="25"/>
      <c r="AM62" s="25"/>
      <c r="AN62" s="25"/>
      <c r="AO62" s="25"/>
      <c r="AP62" s="25"/>
      <c r="AQ62" s="18" t="s">
        <v>1294</v>
      </c>
      <c r="AR62" s="18"/>
      <c r="AS62" s="18"/>
      <c r="AT62" s="18"/>
      <c r="AU62" s="18" t="s">
        <v>1132</v>
      </c>
      <c r="AV62" s="18"/>
      <c r="AW62" s="18"/>
      <c r="AX62" s="76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</row>
    <row r="63" spans="1:75" ht="18" customHeight="1" x14ac:dyDescent="0.25">
      <c r="A63" s="3"/>
      <c r="B63" s="59" t="s">
        <v>1318</v>
      </c>
      <c r="C63" s="63" t="s">
        <v>1327</v>
      </c>
      <c r="D63" s="3"/>
      <c r="E63" s="3"/>
      <c r="F63" s="3"/>
      <c r="G63" s="69" t="s">
        <v>81</v>
      </c>
      <c r="H63" s="71" t="s">
        <v>82</v>
      </c>
      <c r="I63" s="22">
        <v>414</v>
      </c>
      <c r="J63" s="22">
        <v>0</v>
      </c>
      <c r="K63" s="22">
        <v>0</v>
      </c>
      <c r="L63" s="22">
        <v>414</v>
      </c>
      <c r="M63" s="24">
        <v>5836.5749999999998</v>
      </c>
      <c r="N63" s="24">
        <v>2416342.2385999998</v>
      </c>
      <c r="O63" s="24">
        <v>604085.56000000006</v>
      </c>
      <c r="P63" s="24">
        <v>604085.56000000006</v>
      </c>
      <c r="Q63" s="24">
        <v>604085.56000000006</v>
      </c>
      <c r="R63" s="24">
        <v>604085.56000000006</v>
      </c>
      <c r="S63" s="32">
        <f t="shared" si="0"/>
        <v>414</v>
      </c>
      <c r="T63" s="23">
        <f t="shared" si="1"/>
        <v>0</v>
      </c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>
        <f t="shared" si="2"/>
        <v>0</v>
      </c>
      <c r="AI63" s="23"/>
      <c r="AJ63" s="23"/>
      <c r="AK63" s="23"/>
      <c r="AL63" s="23"/>
      <c r="AM63" s="23"/>
      <c r="AN63" s="23"/>
      <c r="AO63" s="23"/>
      <c r="AP63" s="23"/>
      <c r="AQ63" s="15" t="s">
        <v>1294</v>
      </c>
      <c r="AR63" s="15"/>
      <c r="AS63" s="15"/>
      <c r="AT63" s="15"/>
      <c r="AU63" s="15" t="s">
        <v>1132</v>
      </c>
      <c r="AV63" s="15"/>
      <c r="AW63" s="15"/>
      <c r="AX63" s="75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</row>
    <row r="64" spans="1:75" s="11" customFormat="1" ht="45" x14ac:dyDescent="0.25">
      <c r="A64" s="9"/>
      <c r="B64" s="61" t="s">
        <v>1318</v>
      </c>
      <c r="C64" s="73" t="s">
        <v>1327</v>
      </c>
      <c r="D64" s="9"/>
      <c r="E64" s="73" t="s">
        <v>1738</v>
      </c>
      <c r="F64" s="9"/>
      <c r="G64" s="69" t="s">
        <v>1330</v>
      </c>
      <c r="H64" s="71" t="s">
        <v>83</v>
      </c>
      <c r="I64" s="26">
        <v>561</v>
      </c>
      <c r="J64" s="26">
        <v>0</v>
      </c>
      <c r="K64" s="26">
        <v>0</v>
      </c>
      <c r="L64" s="26">
        <v>561</v>
      </c>
      <c r="M64" s="27">
        <v>5308.71</v>
      </c>
      <c r="N64" s="27">
        <f>L64*M64</f>
        <v>2978186.31</v>
      </c>
      <c r="O64" s="27">
        <f>$N$64/4</f>
        <v>744546.57750000001</v>
      </c>
      <c r="P64" s="27">
        <f t="shared" ref="P64:R64" si="14">$N$64/4</f>
        <v>744546.57750000001</v>
      </c>
      <c r="Q64" s="27">
        <f t="shared" si="14"/>
        <v>744546.57750000001</v>
      </c>
      <c r="R64" s="27">
        <f t="shared" si="14"/>
        <v>744546.57750000001</v>
      </c>
      <c r="S64" s="74">
        <f t="shared" si="0"/>
        <v>561</v>
      </c>
      <c r="T64" s="25">
        <f t="shared" si="1"/>
        <v>0</v>
      </c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>
        <f t="shared" si="2"/>
        <v>0</v>
      </c>
      <c r="AI64" s="25"/>
      <c r="AJ64" s="25"/>
      <c r="AK64" s="25"/>
      <c r="AL64" s="25"/>
      <c r="AM64" s="25"/>
      <c r="AN64" s="25"/>
      <c r="AO64" s="25"/>
      <c r="AP64" s="25"/>
      <c r="AQ64" s="18" t="s">
        <v>1294</v>
      </c>
      <c r="AR64" s="18"/>
      <c r="AS64" s="18"/>
      <c r="AT64" s="18"/>
      <c r="AU64" s="18" t="s">
        <v>1132</v>
      </c>
      <c r="AV64" s="18"/>
      <c r="AW64" s="18"/>
      <c r="AX64" s="76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</row>
    <row r="65" spans="1:75" s="11" customFormat="1" ht="60" x14ac:dyDescent="0.25">
      <c r="A65" s="9"/>
      <c r="B65" s="61" t="s">
        <v>1318</v>
      </c>
      <c r="C65" s="73" t="s">
        <v>1327</v>
      </c>
      <c r="D65" s="94">
        <v>0.15</v>
      </c>
      <c r="E65" s="73" t="s">
        <v>1666</v>
      </c>
      <c r="F65" s="9"/>
      <c r="G65" s="69" t="s">
        <v>84</v>
      </c>
      <c r="H65" s="71" t="s">
        <v>85</v>
      </c>
      <c r="I65" s="25">
        <f>1638+189</f>
        <v>1827</v>
      </c>
      <c r="J65" s="26">
        <v>0</v>
      </c>
      <c r="K65" s="26">
        <v>0</v>
      </c>
      <c r="L65" s="25">
        <v>1827</v>
      </c>
      <c r="M65" s="27">
        <v>4544.9719999999998</v>
      </c>
      <c r="N65" s="27">
        <f>L65*M65</f>
        <v>8303663.8439999996</v>
      </c>
      <c r="O65" s="27">
        <f>$N$65/4</f>
        <v>2075915.9609999999</v>
      </c>
      <c r="P65" s="27">
        <f t="shared" ref="P65:R65" si="15">$N$65/4</f>
        <v>2075915.9609999999</v>
      </c>
      <c r="Q65" s="27">
        <f t="shared" si="15"/>
        <v>2075915.9609999999</v>
      </c>
      <c r="R65" s="27">
        <f t="shared" si="15"/>
        <v>2075915.9609999999</v>
      </c>
      <c r="S65" s="74">
        <f t="shared" si="0"/>
        <v>1827</v>
      </c>
      <c r="T65" s="25">
        <f t="shared" si="1"/>
        <v>0</v>
      </c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>
        <f t="shared" si="2"/>
        <v>0</v>
      </c>
      <c r="AI65" s="25"/>
      <c r="AJ65" s="25"/>
      <c r="AK65" s="25"/>
      <c r="AL65" s="25"/>
      <c r="AM65" s="25"/>
      <c r="AN65" s="25"/>
      <c r="AO65" s="25"/>
      <c r="AP65" s="25"/>
      <c r="AQ65" s="18" t="s">
        <v>1294</v>
      </c>
      <c r="AR65" s="18"/>
      <c r="AS65" s="18"/>
      <c r="AT65" s="18"/>
      <c r="AU65" s="18" t="s">
        <v>1132</v>
      </c>
      <c r="AV65" s="18"/>
      <c r="AW65" s="18"/>
      <c r="AX65" s="76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</row>
    <row r="66" spans="1:75" s="11" customFormat="1" ht="36" x14ac:dyDescent="0.25">
      <c r="A66" s="9"/>
      <c r="B66" s="81" t="s">
        <v>1518</v>
      </c>
      <c r="C66" s="73" t="s">
        <v>1327</v>
      </c>
      <c r="D66" s="9"/>
      <c r="E66" s="73" t="s">
        <v>1787</v>
      </c>
      <c r="F66" s="9"/>
      <c r="G66" s="69" t="s">
        <v>1198</v>
      </c>
      <c r="H66" s="71" t="s">
        <v>86</v>
      </c>
      <c r="I66" s="26">
        <v>140</v>
      </c>
      <c r="J66" s="26">
        <v>0</v>
      </c>
      <c r="K66" s="26">
        <v>0</v>
      </c>
      <c r="L66" s="26">
        <v>140</v>
      </c>
      <c r="M66" s="27">
        <v>3909.6559999999999</v>
      </c>
      <c r="N66" s="27">
        <v>547351.81999999995</v>
      </c>
      <c r="O66" s="27">
        <v>136837.96</v>
      </c>
      <c r="P66" s="27">
        <v>136837.96</v>
      </c>
      <c r="Q66" s="27">
        <v>136837.96</v>
      </c>
      <c r="R66" s="27">
        <v>136837.96</v>
      </c>
      <c r="S66" s="74">
        <f t="shared" si="0"/>
        <v>140</v>
      </c>
      <c r="T66" s="25">
        <f t="shared" si="1"/>
        <v>0</v>
      </c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>
        <f t="shared" si="2"/>
        <v>0</v>
      </c>
      <c r="AI66" s="25"/>
      <c r="AJ66" s="25"/>
      <c r="AK66" s="25"/>
      <c r="AL66" s="25"/>
      <c r="AM66" s="25"/>
      <c r="AN66" s="25"/>
      <c r="AO66" s="25"/>
      <c r="AP66" s="25"/>
      <c r="AQ66" s="18" t="s">
        <v>1294</v>
      </c>
      <c r="AR66" s="18"/>
      <c r="AS66" s="18"/>
      <c r="AT66" s="18"/>
      <c r="AU66" s="18" t="s">
        <v>1132</v>
      </c>
      <c r="AV66" s="82"/>
      <c r="AW66" s="82"/>
      <c r="AX66" s="76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</row>
    <row r="67" spans="1:75" s="11" customFormat="1" ht="18.75" customHeight="1" x14ac:dyDescent="0.25">
      <c r="A67" s="9"/>
      <c r="B67" s="61" t="s">
        <v>1432</v>
      </c>
      <c r="C67" s="73" t="s">
        <v>1327</v>
      </c>
      <c r="D67" s="9"/>
      <c r="E67" s="82" t="s">
        <v>1783</v>
      </c>
      <c r="F67" s="9"/>
      <c r="G67" s="69" t="s">
        <v>87</v>
      </c>
      <c r="H67" s="71" t="s">
        <v>88</v>
      </c>
      <c r="I67" s="26">
        <v>0</v>
      </c>
      <c r="J67" s="25">
        <v>0</v>
      </c>
      <c r="K67" s="26">
        <v>0</v>
      </c>
      <c r="L67" s="25">
        <v>0</v>
      </c>
      <c r="M67" s="26">
        <v>3.2229999999999999</v>
      </c>
      <c r="N67" s="27">
        <v>0</v>
      </c>
      <c r="O67" s="27">
        <f>$N$67/4</f>
        <v>0</v>
      </c>
      <c r="P67" s="27">
        <f t="shared" ref="P67:R67" si="16">$N$67/4</f>
        <v>0</v>
      </c>
      <c r="Q67" s="27">
        <f t="shared" si="16"/>
        <v>0</v>
      </c>
      <c r="R67" s="27">
        <f t="shared" si="16"/>
        <v>0</v>
      </c>
      <c r="S67" s="74">
        <f t="shared" si="0"/>
        <v>2035</v>
      </c>
      <c r="T67" s="25">
        <f t="shared" si="1"/>
        <v>2035</v>
      </c>
      <c r="U67" s="25"/>
      <c r="V67" s="25">
        <v>200</v>
      </c>
      <c r="W67" s="25"/>
      <c r="X67" s="25"/>
      <c r="Y67" s="25"/>
      <c r="Z67" s="25">
        <v>300</v>
      </c>
      <c r="AA67" s="25"/>
      <c r="AB67" s="25"/>
      <c r="AC67" s="25"/>
      <c r="AD67" s="25">
        <v>505</v>
      </c>
      <c r="AE67" s="25">
        <v>30</v>
      </c>
      <c r="AF67" s="25"/>
      <c r="AG67" s="25">
        <v>1000</v>
      </c>
      <c r="AH67" s="25">
        <f t="shared" si="2"/>
        <v>0</v>
      </c>
      <c r="AI67" s="25"/>
      <c r="AJ67" s="25"/>
      <c r="AK67" s="25"/>
      <c r="AL67" s="25"/>
      <c r="AM67" s="25"/>
      <c r="AN67" s="25"/>
      <c r="AO67" s="25"/>
      <c r="AP67" s="25"/>
      <c r="AQ67" s="38" t="s">
        <v>1127</v>
      </c>
      <c r="AR67" s="18"/>
      <c r="AS67" s="38" t="s">
        <v>1295</v>
      </c>
      <c r="AT67" s="18" t="s">
        <v>1143</v>
      </c>
      <c r="AU67" s="18"/>
      <c r="AV67" s="82"/>
      <c r="AW67" s="82"/>
      <c r="AX67" s="76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</row>
    <row r="68" spans="1:75" ht="30" x14ac:dyDescent="0.25">
      <c r="A68" s="3"/>
      <c r="B68" s="59" t="s">
        <v>1432</v>
      </c>
      <c r="C68" s="63" t="s">
        <v>1327</v>
      </c>
      <c r="D68" s="3"/>
      <c r="E68" s="3"/>
      <c r="F68" s="3"/>
      <c r="G68" s="69" t="s">
        <v>89</v>
      </c>
      <c r="H68" s="71" t="s">
        <v>90</v>
      </c>
      <c r="I68" s="22">
        <v>0</v>
      </c>
      <c r="J68" s="23">
        <v>110415</v>
      </c>
      <c r="K68" s="23">
        <v>14905</v>
      </c>
      <c r="L68" s="23">
        <v>125320</v>
      </c>
      <c r="M68" s="22">
        <v>4.3230000000000004</v>
      </c>
      <c r="N68" s="24">
        <v>541780.29099999997</v>
      </c>
      <c r="O68" s="24">
        <v>135445.07</v>
      </c>
      <c r="P68" s="24">
        <v>135445.07</v>
      </c>
      <c r="Q68" s="24">
        <v>135445.07</v>
      </c>
      <c r="R68" s="24">
        <v>135445.07</v>
      </c>
      <c r="S68" s="32">
        <f t="shared" si="0"/>
        <v>132160</v>
      </c>
      <c r="T68" s="23">
        <f t="shared" si="1"/>
        <v>6840</v>
      </c>
      <c r="U68" s="23"/>
      <c r="V68" s="23">
        <v>500</v>
      </c>
      <c r="W68" s="23"/>
      <c r="X68" s="23">
        <v>500</v>
      </c>
      <c r="Y68" s="23"/>
      <c r="Z68" s="23">
        <v>2000</v>
      </c>
      <c r="AA68" s="23"/>
      <c r="AB68" s="23"/>
      <c r="AC68" s="23"/>
      <c r="AD68" s="23">
        <v>890</v>
      </c>
      <c r="AE68" s="23">
        <v>100</v>
      </c>
      <c r="AF68" s="23"/>
      <c r="AG68" s="23">
        <v>2500</v>
      </c>
      <c r="AH68" s="23">
        <f t="shared" si="2"/>
        <v>350</v>
      </c>
      <c r="AI68" s="23"/>
      <c r="AJ68" s="23">
        <v>300</v>
      </c>
      <c r="AK68" s="23"/>
      <c r="AL68" s="23"/>
      <c r="AM68" s="23"/>
      <c r="AN68" s="23"/>
      <c r="AO68" s="23">
        <v>50</v>
      </c>
      <c r="AP68" s="23"/>
      <c r="AQ68" s="13" t="s">
        <v>1127</v>
      </c>
      <c r="AR68" s="15"/>
      <c r="AS68" s="13" t="s">
        <v>1138</v>
      </c>
      <c r="AT68" s="15"/>
      <c r="AU68" s="15"/>
      <c r="AV68" s="15"/>
      <c r="AW68" s="15"/>
      <c r="AX68" s="75" t="s">
        <v>1375</v>
      </c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</row>
    <row r="69" spans="1:75" ht="45" x14ac:dyDescent="0.25">
      <c r="A69" s="3"/>
      <c r="B69" s="59" t="s">
        <v>1319</v>
      </c>
      <c r="C69" s="63" t="s">
        <v>1327</v>
      </c>
      <c r="D69" s="3"/>
      <c r="E69" s="3"/>
      <c r="F69" s="3"/>
      <c r="G69" s="69" t="s">
        <v>91</v>
      </c>
      <c r="H69" s="71" t="s">
        <v>92</v>
      </c>
      <c r="I69" s="23">
        <v>1476</v>
      </c>
      <c r="J69" s="22">
        <v>0</v>
      </c>
      <c r="K69" s="22">
        <v>0</v>
      </c>
      <c r="L69" s="23">
        <v>1476</v>
      </c>
      <c r="M69" s="24">
        <v>3723.7919999999999</v>
      </c>
      <c r="N69" s="24">
        <v>5496317.1824000003</v>
      </c>
      <c r="O69" s="24">
        <v>1374079.3</v>
      </c>
      <c r="P69" s="24">
        <v>1374079.3</v>
      </c>
      <c r="Q69" s="24">
        <v>1374079.3</v>
      </c>
      <c r="R69" s="24">
        <v>1374079.3</v>
      </c>
      <c r="S69" s="32">
        <f t="shared" si="0"/>
        <v>1476</v>
      </c>
      <c r="T69" s="23">
        <f t="shared" si="1"/>
        <v>0</v>
      </c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>
        <f t="shared" si="2"/>
        <v>0</v>
      </c>
      <c r="AI69" s="23"/>
      <c r="AJ69" s="23"/>
      <c r="AK69" s="23"/>
      <c r="AL69" s="23"/>
      <c r="AM69" s="23"/>
      <c r="AN69" s="23"/>
      <c r="AO69" s="23"/>
      <c r="AP69" s="23"/>
      <c r="AQ69" s="15" t="s">
        <v>1126</v>
      </c>
      <c r="AR69" s="15" t="s">
        <v>1133</v>
      </c>
      <c r="AS69" s="15"/>
      <c r="AT69" s="15"/>
      <c r="AU69" s="15"/>
      <c r="AV69" s="15"/>
      <c r="AW69" s="15"/>
      <c r="AX69" s="75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</row>
    <row r="70" spans="1:75" x14ac:dyDescent="0.25">
      <c r="A70" s="5"/>
      <c r="B70" s="60"/>
      <c r="C70" s="5"/>
      <c r="D70" s="5"/>
      <c r="E70" s="5"/>
      <c r="F70" s="5" t="s">
        <v>93</v>
      </c>
      <c r="G70" s="68" t="s">
        <v>94</v>
      </c>
      <c r="H70" s="66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3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15" t="s">
        <v>1126</v>
      </c>
      <c r="AR70" s="15" t="s">
        <v>1133</v>
      </c>
      <c r="AS70" s="52"/>
      <c r="AT70" s="52"/>
      <c r="AU70" s="52"/>
      <c r="AV70" s="52"/>
      <c r="AW70" s="52"/>
      <c r="AX70" s="7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</row>
    <row r="71" spans="1:75" x14ac:dyDescent="0.25">
      <c r="A71" s="5"/>
      <c r="B71" s="60"/>
      <c r="C71" s="5"/>
      <c r="D71" s="5"/>
      <c r="E71" s="5"/>
      <c r="F71" s="5" t="s">
        <v>95</v>
      </c>
      <c r="G71" s="68" t="s">
        <v>96</v>
      </c>
      <c r="H71" s="66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3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46"/>
      <c r="AR71" s="46"/>
      <c r="AS71" s="46"/>
      <c r="AT71" s="46"/>
      <c r="AU71" s="46"/>
      <c r="AV71" s="46"/>
      <c r="AW71" s="46"/>
      <c r="AX71" s="7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</row>
    <row r="72" spans="1:75" s="11" customFormat="1" ht="36" x14ac:dyDescent="0.25">
      <c r="A72" s="9"/>
      <c r="B72" s="61" t="s">
        <v>1431</v>
      </c>
      <c r="C72" s="73" t="s">
        <v>1327</v>
      </c>
      <c r="D72" s="9"/>
      <c r="E72" s="73" t="s">
        <v>1473</v>
      </c>
      <c r="F72" s="9"/>
      <c r="G72" s="69" t="s">
        <v>97</v>
      </c>
      <c r="H72" s="71" t="s">
        <v>98</v>
      </c>
      <c r="I72" s="25">
        <v>3062</v>
      </c>
      <c r="J72" s="25">
        <v>1375</v>
      </c>
      <c r="K72" s="26">
        <v>0</v>
      </c>
      <c r="L72" s="25">
        <f>I72+J72</f>
        <v>4437</v>
      </c>
      <c r="M72" s="27">
        <v>1746.461</v>
      </c>
      <c r="N72" s="27">
        <f>L72*M72</f>
        <v>7749047.4570000004</v>
      </c>
      <c r="O72" s="27">
        <f>$N$72/4</f>
        <v>1937261.8642500001</v>
      </c>
      <c r="P72" s="27">
        <f t="shared" ref="P72:R72" si="17">$N$72/4</f>
        <v>1937261.8642500001</v>
      </c>
      <c r="Q72" s="27">
        <f t="shared" si="17"/>
        <v>1937261.8642500001</v>
      </c>
      <c r="R72" s="27">
        <f t="shared" si="17"/>
        <v>1937261.8642500001</v>
      </c>
      <c r="S72" s="74">
        <f t="shared" si="0"/>
        <v>4471</v>
      </c>
      <c r="T72" s="25">
        <f t="shared" si="1"/>
        <v>34</v>
      </c>
      <c r="U72" s="25"/>
      <c r="V72" s="25"/>
      <c r="W72" s="25"/>
      <c r="X72" s="25"/>
      <c r="Y72" s="25"/>
      <c r="Z72" s="25">
        <v>30</v>
      </c>
      <c r="AA72" s="25"/>
      <c r="AB72" s="25"/>
      <c r="AC72" s="25"/>
      <c r="AD72" s="25"/>
      <c r="AE72" s="25"/>
      <c r="AF72" s="25"/>
      <c r="AG72" s="25">
        <v>4</v>
      </c>
      <c r="AH72" s="25">
        <f t="shared" si="2"/>
        <v>0</v>
      </c>
      <c r="AI72" s="25"/>
      <c r="AJ72" s="25"/>
      <c r="AK72" s="25"/>
      <c r="AL72" s="25"/>
      <c r="AM72" s="25"/>
      <c r="AN72" s="25"/>
      <c r="AO72" s="25"/>
      <c r="AP72" s="25"/>
      <c r="AQ72" s="18" t="s">
        <v>1126</v>
      </c>
      <c r="AR72" s="18"/>
      <c r="AS72" s="18"/>
      <c r="AT72" s="18"/>
      <c r="AU72" s="18" t="s">
        <v>1132</v>
      </c>
      <c r="AV72" s="18"/>
      <c r="AW72" s="18"/>
      <c r="AX72" s="76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</row>
    <row r="73" spans="1:75" ht="30" x14ac:dyDescent="0.25">
      <c r="A73" s="3"/>
      <c r="B73" s="59" t="s">
        <v>1436</v>
      </c>
      <c r="C73" s="63" t="s">
        <v>1327</v>
      </c>
      <c r="D73" s="3"/>
      <c r="E73" s="3"/>
      <c r="F73" s="3"/>
      <c r="G73" s="69" t="s">
        <v>99</v>
      </c>
      <c r="H73" s="71" t="s">
        <v>100</v>
      </c>
      <c r="I73" s="22">
        <v>0</v>
      </c>
      <c r="J73" s="22">
        <v>552</v>
      </c>
      <c r="K73" s="22">
        <v>0</v>
      </c>
      <c r="L73" s="22">
        <v>552</v>
      </c>
      <c r="M73" s="24">
        <v>1823.229</v>
      </c>
      <c r="N73" s="24">
        <v>1006422.403</v>
      </c>
      <c r="O73" s="24">
        <v>251605.6</v>
      </c>
      <c r="P73" s="24">
        <v>251605.6</v>
      </c>
      <c r="Q73" s="24">
        <v>251605.6</v>
      </c>
      <c r="R73" s="24">
        <v>251605.6</v>
      </c>
      <c r="S73" s="32">
        <f t="shared" si="0"/>
        <v>632</v>
      </c>
      <c r="T73" s="23">
        <f t="shared" si="1"/>
        <v>80</v>
      </c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>
        <v>80</v>
      </c>
      <c r="AH73" s="23">
        <f t="shared" si="2"/>
        <v>0</v>
      </c>
      <c r="AI73" s="23"/>
      <c r="AJ73" s="23"/>
      <c r="AK73" s="23"/>
      <c r="AL73" s="23"/>
      <c r="AM73" s="23"/>
      <c r="AN73" s="23"/>
      <c r="AO73" s="23"/>
      <c r="AP73" s="23"/>
      <c r="AQ73" s="15" t="s">
        <v>1294</v>
      </c>
      <c r="AR73" s="15"/>
      <c r="AS73" s="15"/>
      <c r="AT73" s="15"/>
      <c r="AU73" s="15" t="s">
        <v>1132</v>
      </c>
      <c r="AV73" s="15"/>
      <c r="AW73" s="15"/>
      <c r="AX73" s="75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</row>
    <row r="74" spans="1:75" ht="30" x14ac:dyDescent="0.25">
      <c r="A74" s="3"/>
      <c r="B74" s="59" t="s">
        <v>1436</v>
      </c>
      <c r="C74" s="63" t="s">
        <v>1327</v>
      </c>
      <c r="D74" s="3"/>
      <c r="E74" s="3"/>
      <c r="F74" s="3"/>
      <c r="G74" s="69" t="s">
        <v>99</v>
      </c>
      <c r="H74" s="71" t="s">
        <v>101</v>
      </c>
      <c r="I74" s="22">
        <v>0</v>
      </c>
      <c r="J74" s="22">
        <v>716</v>
      </c>
      <c r="K74" s="22">
        <v>0</v>
      </c>
      <c r="L74" s="22">
        <v>716</v>
      </c>
      <c r="M74" s="22">
        <v>911.61400000000003</v>
      </c>
      <c r="N74" s="24">
        <v>652715.97880000004</v>
      </c>
      <c r="O74" s="24">
        <v>163178.99</v>
      </c>
      <c r="P74" s="24">
        <v>163178.99</v>
      </c>
      <c r="Q74" s="24">
        <v>163178.99</v>
      </c>
      <c r="R74" s="24">
        <v>163178.99</v>
      </c>
      <c r="S74" s="32">
        <f t="shared" si="0"/>
        <v>756</v>
      </c>
      <c r="T74" s="23">
        <f t="shared" si="1"/>
        <v>40</v>
      </c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>
        <v>40</v>
      </c>
      <c r="AH74" s="23">
        <f t="shared" si="2"/>
        <v>0</v>
      </c>
      <c r="AI74" s="23"/>
      <c r="AJ74" s="23"/>
      <c r="AK74" s="23"/>
      <c r="AL74" s="23"/>
      <c r="AM74" s="23"/>
      <c r="AN74" s="23"/>
      <c r="AO74" s="23"/>
      <c r="AP74" s="23"/>
      <c r="AQ74" s="15" t="s">
        <v>1294</v>
      </c>
      <c r="AR74" s="15"/>
      <c r="AS74" s="15"/>
      <c r="AT74" s="15"/>
      <c r="AU74" s="15" t="s">
        <v>1132</v>
      </c>
      <c r="AV74" s="15"/>
      <c r="AW74" s="15"/>
      <c r="AX74" s="75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</row>
    <row r="75" spans="1:75" ht="30" x14ac:dyDescent="0.25">
      <c r="A75" s="3"/>
      <c r="B75" s="59" t="s">
        <v>1437</v>
      </c>
      <c r="C75" s="63" t="s">
        <v>1327</v>
      </c>
      <c r="D75" s="3"/>
      <c r="E75" s="3"/>
      <c r="F75" s="3"/>
      <c r="G75" s="69" t="s">
        <v>102</v>
      </c>
      <c r="H75" s="71" t="s">
        <v>103</v>
      </c>
      <c r="I75" s="22">
        <v>0</v>
      </c>
      <c r="J75" s="23">
        <v>30690</v>
      </c>
      <c r="K75" s="22">
        <v>0</v>
      </c>
      <c r="L75" s="23">
        <v>30690</v>
      </c>
      <c r="M75" s="22">
        <v>6.9409999999999998</v>
      </c>
      <c r="N75" s="24">
        <v>213017.20310000001</v>
      </c>
      <c r="O75" s="24">
        <v>53254.3</v>
      </c>
      <c r="P75" s="24">
        <v>53254.3</v>
      </c>
      <c r="Q75" s="24">
        <v>53254.3</v>
      </c>
      <c r="R75" s="24">
        <v>53254.3</v>
      </c>
      <c r="S75" s="32">
        <f t="shared" si="0"/>
        <v>30890</v>
      </c>
      <c r="T75" s="23">
        <f t="shared" si="1"/>
        <v>200</v>
      </c>
      <c r="U75" s="23"/>
      <c r="V75" s="23">
        <v>200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>
        <f t="shared" si="2"/>
        <v>0</v>
      </c>
      <c r="AI75" s="23"/>
      <c r="AJ75" s="23"/>
      <c r="AK75" s="23"/>
      <c r="AL75" s="23"/>
      <c r="AM75" s="23"/>
      <c r="AN75" s="23"/>
      <c r="AO75" s="23"/>
      <c r="AP75" s="23"/>
      <c r="AQ75" s="15" t="s">
        <v>1126</v>
      </c>
      <c r="AR75" s="15"/>
      <c r="AS75" s="15"/>
      <c r="AT75" s="15"/>
      <c r="AU75" s="15" t="s">
        <v>1132</v>
      </c>
      <c r="AV75" s="15"/>
      <c r="AW75" s="15"/>
      <c r="AX75" s="75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</row>
    <row r="76" spans="1:75" ht="30" x14ac:dyDescent="0.25">
      <c r="A76" s="3"/>
      <c r="B76" s="59" t="s">
        <v>1437</v>
      </c>
      <c r="C76" s="63" t="s">
        <v>1327</v>
      </c>
      <c r="D76" s="3"/>
      <c r="E76" s="3"/>
      <c r="F76" s="3"/>
      <c r="G76" s="69" t="s">
        <v>102</v>
      </c>
      <c r="H76" s="71" t="s">
        <v>104</v>
      </c>
      <c r="I76" s="22">
        <v>0</v>
      </c>
      <c r="J76" s="23">
        <v>25470</v>
      </c>
      <c r="K76" s="22">
        <v>0</v>
      </c>
      <c r="L76" s="23">
        <v>25470</v>
      </c>
      <c r="M76" s="22">
        <v>8.67</v>
      </c>
      <c r="N76" s="24">
        <v>220830.04490000001</v>
      </c>
      <c r="O76" s="24">
        <v>55207.51</v>
      </c>
      <c r="P76" s="24">
        <v>55207.51</v>
      </c>
      <c r="Q76" s="24">
        <v>55207.51</v>
      </c>
      <c r="R76" s="24">
        <v>55207.51</v>
      </c>
      <c r="S76" s="32">
        <f t="shared" si="0"/>
        <v>25470</v>
      </c>
      <c r="T76" s="23">
        <f t="shared" si="1"/>
        <v>0</v>
      </c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>
        <f t="shared" si="2"/>
        <v>0</v>
      </c>
      <c r="AI76" s="23"/>
      <c r="AJ76" s="23"/>
      <c r="AK76" s="23"/>
      <c r="AL76" s="23"/>
      <c r="AM76" s="23"/>
      <c r="AN76" s="23"/>
      <c r="AO76" s="23"/>
      <c r="AP76" s="23"/>
      <c r="AQ76" s="15" t="s">
        <v>1126</v>
      </c>
      <c r="AR76" s="15"/>
      <c r="AS76" s="15"/>
      <c r="AT76" s="15"/>
      <c r="AU76" s="15" t="s">
        <v>1132</v>
      </c>
      <c r="AV76" s="15"/>
      <c r="AW76" s="15"/>
      <c r="AX76" s="75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</row>
    <row r="77" spans="1:75" s="11" customFormat="1" ht="29.25" customHeight="1" x14ac:dyDescent="0.25">
      <c r="A77" s="9"/>
      <c r="B77" s="61" t="s">
        <v>1438</v>
      </c>
      <c r="C77" s="73" t="s">
        <v>1327</v>
      </c>
      <c r="D77" s="9"/>
      <c r="E77" s="73" t="s">
        <v>1471</v>
      </c>
      <c r="F77" s="9"/>
      <c r="G77" s="69" t="s">
        <v>105</v>
      </c>
      <c r="H77" s="71" t="s">
        <v>106</v>
      </c>
      <c r="I77" s="26">
        <v>0</v>
      </c>
      <c r="J77" s="25">
        <v>92850</v>
      </c>
      <c r="K77" s="26">
        <v>600</v>
      </c>
      <c r="L77" s="25">
        <f>J77+K77</f>
        <v>93450</v>
      </c>
      <c r="M77" s="26">
        <v>19.12</v>
      </c>
      <c r="N77" s="27">
        <f>L77*M77</f>
        <v>1786764</v>
      </c>
      <c r="O77" s="27">
        <f>$N$77/4</f>
        <v>446691</v>
      </c>
      <c r="P77" s="27">
        <f t="shared" ref="P77:R77" si="18">$N$77/4</f>
        <v>446691</v>
      </c>
      <c r="Q77" s="27">
        <f t="shared" si="18"/>
        <v>446691</v>
      </c>
      <c r="R77" s="27">
        <f t="shared" si="18"/>
        <v>446691</v>
      </c>
      <c r="S77" s="74">
        <f t="shared" si="0"/>
        <v>94950</v>
      </c>
      <c r="T77" s="25">
        <f t="shared" si="1"/>
        <v>1500</v>
      </c>
      <c r="U77" s="25"/>
      <c r="V77" s="25">
        <v>1500</v>
      </c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>
        <f t="shared" si="2"/>
        <v>0</v>
      </c>
      <c r="AI77" s="25"/>
      <c r="AJ77" s="25"/>
      <c r="AK77" s="25"/>
      <c r="AL77" s="25"/>
      <c r="AM77" s="25"/>
      <c r="AN77" s="25"/>
      <c r="AO77" s="25"/>
      <c r="AP77" s="25"/>
      <c r="AQ77" s="18" t="s">
        <v>1296</v>
      </c>
      <c r="AR77" s="18"/>
      <c r="AS77" s="18"/>
      <c r="AT77" s="18"/>
      <c r="AU77" s="18" t="s">
        <v>1132</v>
      </c>
      <c r="AV77" s="18"/>
      <c r="AW77" s="18"/>
      <c r="AX77" s="76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</row>
    <row r="78" spans="1:75" s="11" customFormat="1" ht="29.25" customHeight="1" x14ac:dyDescent="0.25">
      <c r="A78" s="9"/>
      <c r="B78" s="61" t="s">
        <v>1438</v>
      </c>
      <c r="C78" s="73" t="s">
        <v>1327</v>
      </c>
      <c r="D78" s="9"/>
      <c r="E78" s="73" t="s">
        <v>1471</v>
      </c>
      <c r="F78" s="9"/>
      <c r="G78" s="69" t="s">
        <v>105</v>
      </c>
      <c r="H78" s="71" t="s">
        <v>107</v>
      </c>
      <c r="I78" s="26">
        <v>0</v>
      </c>
      <c r="J78" s="25">
        <v>438500</v>
      </c>
      <c r="K78" s="25">
        <v>151190</v>
      </c>
      <c r="L78" s="25">
        <f>J78+K78</f>
        <v>589690</v>
      </c>
      <c r="M78" s="26">
        <v>8.2680000000000007</v>
      </c>
      <c r="N78" s="27">
        <f>L78*M78</f>
        <v>4875556.9200000009</v>
      </c>
      <c r="O78" s="27">
        <f>$N$78/4</f>
        <v>1218889.2300000002</v>
      </c>
      <c r="P78" s="27">
        <f t="shared" ref="P78:R78" si="19">$N$78/4</f>
        <v>1218889.2300000002</v>
      </c>
      <c r="Q78" s="27">
        <f t="shared" si="19"/>
        <v>1218889.2300000002</v>
      </c>
      <c r="R78" s="27">
        <f t="shared" si="19"/>
        <v>1218889.2300000002</v>
      </c>
      <c r="S78" s="74">
        <f t="shared" si="0"/>
        <v>597390</v>
      </c>
      <c r="T78" s="25">
        <f t="shared" si="1"/>
        <v>7700</v>
      </c>
      <c r="U78" s="25"/>
      <c r="V78" s="25">
        <v>3600</v>
      </c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>
        <v>4000</v>
      </c>
      <c r="AH78" s="25">
        <f t="shared" si="2"/>
        <v>100</v>
      </c>
      <c r="AI78" s="25"/>
      <c r="AJ78" s="25"/>
      <c r="AK78" s="25"/>
      <c r="AL78" s="25"/>
      <c r="AM78" s="25"/>
      <c r="AN78" s="25"/>
      <c r="AO78" s="25">
        <v>100</v>
      </c>
      <c r="AP78" s="25"/>
      <c r="AQ78" s="18" t="s">
        <v>1296</v>
      </c>
      <c r="AR78" s="18"/>
      <c r="AS78" s="18"/>
      <c r="AT78" s="18"/>
      <c r="AU78" s="18" t="s">
        <v>1132</v>
      </c>
      <c r="AV78" s="18"/>
      <c r="AW78" s="18"/>
      <c r="AX78" s="76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</row>
    <row r="79" spans="1:75" s="11" customFormat="1" ht="29.25" customHeight="1" x14ac:dyDescent="0.25">
      <c r="A79" s="9"/>
      <c r="B79" s="61" t="s">
        <v>1438</v>
      </c>
      <c r="C79" s="73" t="s">
        <v>1327</v>
      </c>
      <c r="D79" s="9"/>
      <c r="E79" s="73" t="s">
        <v>1471</v>
      </c>
      <c r="F79" s="9"/>
      <c r="G79" s="69" t="s">
        <v>105</v>
      </c>
      <c r="H79" s="71" t="s">
        <v>108</v>
      </c>
      <c r="I79" s="26">
        <v>0</v>
      </c>
      <c r="J79" s="25">
        <v>725035</v>
      </c>
      <c r="K79" s="25">
        <v>42000</v>
      </c>
      <c r="L79" s="25">
        <f>J79+K79</f>
        <v>767035</v>
      </c>
      <c r="M79" s="26">
        <v>12.287000000000001</v>
      </c>
      <c r="N79" s="27">
        <f>L79*M79</f>
        <v>9424559.0449999999</v>
      </c>
      <c r="O79" s="27">
        <f>$N$79/4</f>
        <v>2356139.76125</v>
      </c>
      <c r="P79" s="27">
        <f t="shared" ref="P79:R79" si="20">$N$79/4</f>
        <v>2356139.76125</v>
      </c>
      <c r="Q79" s="27">
        <f t="shared" si="20"/>
        <v>2356139.76125</v>
      </c>
      <c r="R79" s="27">
        <f t="shared" si="20"/>
        <v>2356139.76125</v>
      </c>
      <c r="S79" s="74">
        <f t="shared" si="0"/>
        <v>774735</v>
      </c>
      <c r="T79" s="25">
        <f t="shared" si="1"/>
        <v>7700</v>
      </c>
      <c r="U79" s="25"/>
      <c r="V79" s="25">
        <v>3600</v>
      </c>
      <c r="W79" s="25"/>
      <c r="X79" s="25"/>
      <c r="Y79" s="25"/>
      <c r="Z79" s="25">
        <v>3000</v>
      </c>
      <c r="AA79" s="25"/>
      <c r="AB79" s="25"/>
      <c r="AC79" s="25"/>
      <c r="AD79" s="25"/>
      <c r="AE79" s="25"/>
      <c r="AF79" s="25"/>
      <c r="AG79" s="25">
        <v>1000</v>
      </c>
      <c r="AH79" s="25">
        <f t="shared" si="2"/>
        <v>100</v>
      </c>
      <c r="AI79" s="25"/>
      <c r="AJ79" s="25"/>
      <c r="AK79" s="25"/>
      <c r="AL79" s="25"/>
      <c r="AM79" s="25"/>
      <c r="AN79" s="25"/>
      <c r="AO79" s="25">
        <v>100</v>
      </c>
      <c r="AP79" s="25"/>
      <c r="AQ79" s="18" t="s">
        <v>1296</v>
      </c>
      <c r="AR79" s="18"/>
      <c r="AS79" s="18"/>
      <c r="AT79" s="18"/>
      <c r="AU79" s="18" t="s">
        <v>1132</v>
      </c>
      <c r="AV79" s="18"/>
      <c r="AW79" s="18"/>
      <c r="AX79" s="76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</row>
    <row r="80" spans="1:75" s="11" customFormat="1" ht="19.5" customHeight="1" x14ac:dyDescent="0.25">
      <c r="A80" s="9"/>
      <c r="B80" s="61" t="s">
        <v>1426</v>
      </c>
      <c r="C80" s="73" t="s">
        <v>1327</v>
      </c>
      <c r="D80" s="9"/>
      <c r="E80" s="73" t="s">
        <v>1769</v>
      </c>
      <c r="F80" s="9"/>
      <c r="G80" s="69" t="s">
        <v>109</v>
      </c>
      <c r="H80" s="71" t="s">
        <v>110</v>
      </c>
      <c r="I80" s="26">
        <v>0</v>
      </c>
      <c r="J80" s="25">
        <v>0</v>
      </c>
      <c r="K80" s="25">
        <v>0</v>
      </c>
      <c r="L80" s="25">
        <f>J80+K80</f>
        <v>0</v>
      </c>
      <c r="M80" s="26">
        <v>0.47099999999999997</v>
      </c>
      <c r="N80" s="27">
        <f>L80*M80</f>
        <v>0</v>
      </c>
      <c r="O80" s="27">
        <v>0</v>
      </c>
      <c r="P80" s="27">
        <v>0</v>
      </c>
      <c r="Q80" s="27">
        <v>0</v>
      </c>
      <c r="R80" s="27">
        <v>0</v>
      </c>
      <c r="S80" s="74">
        <f t="shared" ref="S80:S96" si="21">L80+T80</f>
        <v>2500</v>
      </c>
      <c r="T80" s="25">
        <f t="shared" ref="T80:T96" si="22">U80+V80+W80+X80+Y80+Z80+AA80+AB80+AC80+AD80+AE80+AF80+AG80+AH80</f>
        <v>2500</v>
      </c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>
        <v>2500</v>
      </c>
      <c r="AH80" s="25">
        <f t="shared" ref="AH80:AH96" si="23">AJ80+AK80+AL80+AM80+AN80+AO80+AP80+AI80</f>
        <v>0</v>
      </c>
      <c r="AI80" s="25"/>
      <c r="AJ80" s="25"/>
      <c r="AK80" s="25"/>
      <c r="AL80" s="25"/>
      <c r="AM80" s="25"/>
      <c r="AN80" s="25"/>
      <c r="AO80" s="25"/>
      <c r="AP80" s="25"/>
      <c r="AQ80" s="18" t="s">
        <v>1126</v>
      </c>
      <c r="AR80" s="18"/>
      <c r="AS80" s="18"/>
      <c r="AT80" s="18"/>
      <c r="AU80" s="18"/>
      <c r="AV80" s="18"/>
      <c r="AW80" s="18"/>
      <c r="AX80" s="76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</row>
    <row r="81" spans="1:75" ht="30" x14ac:dyDescent="0.25">
      <c r="A81" s="3"/>
      <c r="B81" s="59" t="s">
        <v>1438</v>
      </c>
      <c r="C81" s="63" t="s">
        <v>1327</v>
      </c>
      <c r="D81" s="3"/>
      <c r="E81" s="3"/>
      <c r="F81" s="3"/>
      <c r="G81" s="69" t="s">
        <v>111</v>
      </c>
      <c r="H81" s="71" t="s">
        <v>112</v>
      </c>
      <c r="I81" s="22">
        <v>0</v>
      </c>
      <c r="J81" s="23">
        <v>6050</v>
      </c>
      <c r="K81" s="22">
        <v>0</v>
      </c>
      <c r="L81" s="23">
        <v>6050</v>
      </c>
      <c r="M81" s="22">
        <v>32.485999999999997</v>
      </c>
      <c r="N81" s="24">
        <v>196542.8652</v>
      </c>
      <c r="O81" s="24">
        <v>49135.72</v>
      </c>
      <c r="P81" s="24">
        <v>49135.72</v>
      </c>
      <c r="Q81" s="24">
        <v>49135.72</v>
      </c>
      <c r="R81" s="24">
        <v>49135.72</v>
      </c>
      <c r="S81" s="32">
        <f t="shared" si="21"/>
        <v>56100</v>
      </c>
      <c r="T81" s="23">
        <f t="shared" si="22"/>
        <v>50050</v>
      </c>
      <c r="U81" s="23"/>
      <c r="V81" s="23"/>
      <c r="W81" s="23"/>
      <c r="X81" s="23"/>
      <c r="Y81" s="23"/>
      <c r="Z81" s="23">
        <v>50000</v>
      </c>
      <c r="AA81" s="23"/>
      <c r="AB81" s="23"/>
      <c r="AC81" s="23"/>
      <c r="AD81" s="23"/>
      <c r="AE81" s="23"/>
      <c r="AF81" s="23"/>
      <c r="AG81" s="23"/>
      <c r="AH81" s="23">
        <f t="shared" si="23"/>
        <v>50</v>
      </c>
      <c r="AI81" s="23"/>
      <c r="AJ81" s="23"/>
      <c r="AK81" s="23"/>
      <c r="AL81" s="23"/>
      <c r="AM81" s="23"/>
      <c r="AN81" s="23"/>
      <c r="AO81" s="23">
        <v>50</v>
      </c>
      <c r="AP81" s="23"/>
      <c r="AQ81" s="15" t="s">
        <v>1296</v>
      </c>
      <c r="AR81" s="15"/>
      <c r="AS81" s="15"/>
      <c r="AT81" s="15"/>
      <c r="AU81" s="15" t="s">
        <v>1132</v>
      </c>
      <c r="AV81" s="15"/>
      <c r="AW81" s="15"/>
      <c r="AX81" s="75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</row>
    <row r="82" spans="1:75" ht="30" x14ac:dyDescent="0.25">
      <c r="A82" s="3"/>
      <c r="B82" s="59" t="s">
        <v>1438</v>
      </c>
      <c r="C82" s="63" t="s">
        <v>1327</v>
      </c>
      <c r="D82" s="3"/>
      <c r="E82" s="3"/>
      <c r="F82" s="3"/>
      <c r="G82" s="69" t="s">
        <v>111</v>
      </c>
      <c r="H82" s="71" t="s">
        <v>113</v>
      </c>
      <c r="I82" s="22">
        <v>0</v>
      </c>
      <c r="J82" s="23">
        <v>930920</v>
      </c>
      <c r="K82" s="23">
        <v>75540</v>
      </c>
      <c r="L82" s="23">
        <v>1006460</v>
      </c>
      <c r="M82" s="22">
        <v>12.308</v>
      </c>
      <c r="N82" s="24">
        <v>12387139.3027</v>
      </c>
      <c r="O82" s="24">
        <v>3096784.83</v>
      </c>
      <c r="P82" s="24">
        <v>3096784.83</v>
      </c>
      <c r="Q82" s="24">
        <v>3096784.83</v>
      </c>
      <c r="R82" s="24">
        <v>3096784.83</v>
      </c>
      <c r="S82" s="32">
        <f t="shared" si="21"/>
        <v>1047910</v>
      </c>
      <c r="T82" s="23">
        <f t="shared" si="22"/>
        <v>41450</v>
      </c>
      <c r="U82" s="23"/>
      <c r="V82" s="23">
        <v>1000</v>
      </c>
      <c r="W82" s="23"/>
      <c r="X82" s="23"/>
      <c r="Y82" s="23"/>
      <c r="Z82" s="23">
        <v>30000</v>
      </c>
      <c r="AA82" s="23"/>
      <c r="AB82" s="23"/>
      <c r="AC82" s="23"/>
      <c r="AD82" s="23"/>
      <c r="AE82" s="23"/>
      <c r="AF82" s="23"/>
      <c r="AG82" s="23">
        <v>10000</v>
      </c>
      <c r="AH82" s="23">
        <f t="shared" si="23"/>
        <v>450</v>
      </c>
      <c r="AI82" s="23"/>
      <c r="AJ82" s="23"/>
      <c r="AK82" s="23"/>
      <c r="AL82" s="23"/>
      <c r="AM82" s="23"/>
      <c r="AN82" s="23"/>
      <c r="AO82" s="23">
        <v>450</v>
      </c>
      <c r="AP82" s="23"/>
      <c r="AQ82" s="15" t="s">
        <v>1296</v>
      </c>
      <c r="AR82" s="15"/>
      <c r="AS82" s="15"/>
      <c r="AT82" s="15"/>
      <c r="AU82" s="15" t="s">
        <v>1132</v>
      </c>
      <c r="AV82" s="15"/>
      <c r="AW82" s="15"/>
      <c r="AX82" s="75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</row>
    <row r="83" spans="1:75" ht="30" x14ac:dyDescent="0.25">
      <c r="A83" s="3"/>
      <c r="B83" s="59" t="s">
        <v>1438</v>
      </c>
      <c r="C83" s="63" t="s">
        <v>1327</v>
      </c>
      <c r="D83" s="3"/>
      <c r="E83" s="3"/>
      <c r="F83" s="3"/>
      <c r="G83" s="69" t="s">
        <v>111</v>
      </c>
      <c r="H83" s="71" t="s">
        <v>114</v>
      </c>
      <c r="I83" s="22">
        <v>0</v>
      </c>
      <c r="J83" s="23">
        <v>215352</v>
      </c>
      <c r="K83" s="23">
        <v>4600</v>
      </c>
      <c r="L83" s="23">
        <v>219952</v>
      </c>
      <c r="M83" s="22">
        <v>19.797000000000001</v>
      </c>
      <c r="N83" s="24">
        <v>4354424.9363000002</v>
      </c>
      <c r="O83" s="24">
        <v>1088606.23</v>
      </c>
      <c r="P83" s="24">
        <v>1088606.23</v>
      </c>
      <c r="Q83" s="24">
        <v>1088606.23</v>
      </c>
      <c r="R83" s="24">
        <v>1088606.23</v>
      </c>
      <c r="S83" s="32">
        <f t="shared" si="21"/>
        <v>220452</v>
      </c>
      <c r="T83" s="23">
        <f t="shared" si="22"/>
        <v>500</v>
      </c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>
        <v>500</v>
      </c>
      <c r="AH83" s="23">
        <f t="shared" si="23"/>
        <v>0</v>
      </c>
      <c r="AI83" s="23"/>
      <c r="AJ83" s="23"/>
      <c r="AK83" s="23"/>
      <c r="AL83" s="23"/>
      <c r="AM83" s="23"/>
      <c r="AN83" s="23"/>
      <c r="AO83" s="23"/>
      <c r="AP83" s="23"/>
      <c r="AQ83" s="15" t="s">
        <v>1296</v>
      </c>
      <c r="AR83" s="15"/>
      <c r="AS83" s="15"/>
      <c r="AT83" s="15"/>
      <c r="AU83" s="15" t="s">
        <v>1132</v>
      </c>
      <c r="AV83" s="15"/>
      <c r="AW83" s="15"/>
      <c r="AX83" s="75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</row>
    <row r="84" spans="1:75" ht="30" x14ac:dyDescent="0.25">
      <c r="A84" s="3"/>
      <c r="B84" s="59" t="s">
        <v>1438</v>
      </c>
      <c r="C84" s="63" t="s">
        <v>1327</v>
      </c>
      <c r="D84" s="3"/>
      <c r="E84" s="3"/>
      <c r="F84" s="3"/>
      <c r="G84" s="69" t="s">
        <v>111</v>
      </c>
      <c r="H84" s="71" t="s">
        <v>115</v>
      </c>
      <c r="I84" s="22">
        <v>0</v>
      </c>
      <c r="J84" s="23">
        <v>243392</v>
      </c>
      <c r="K84" s="23">
        <v>1800</v>
      </c>
      <c r="L84" s="23">
        <v>245192</v>
      </c>
      <c r="M84" s="22">
        <v>25.51</v>
      </c>
      <c r="N84" s="24">
        <v>6254777.7950999998</v>
      </c>
      <c r="O84" s="24">
        <v>1563694.45</v>
      </c>
      <c r="P84" s="24">
        <v>1563694.45</v>
      </c>
      <c r="Q84" s="24">
        <v>1563694.45</v>
      </c>
      <c r="R84" s="24">
        <v>1563694.45</v>
      </c>
      <c r="S84" s="32">
        <f t="shared" si="21"/>
        <v>247792</v>
      </c>
      <c r="T84" s="23">
        <f t="shared" si="22"/>
        <v>2600</v>
      </c>
      <c r="U84" s="23"/>
      <c r="V84" s="23">
        <v>100</v>
      </c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>
        <v>2000</v>
      </c>
      <c r="AH84" s="23">
        <f t="shared" si="23"/>
        <v>500</v>
      </c>
      <c r="AI84" s="23"/>
      <c r="AJ84" s="23"/>
      <c r="AK84" s="23"/>
      <c r="AL84" s="23"/>
      <c r="AM84" s="23"/>
      <c r="AN84" s="23"/>
      <c r="AO84" s="23">
        <v>500</v>
      </c>
      <c r="AP84" s="23"/>
      <c r="AQ84" s="15" t="s">
        <v>1296</v>
      </c>
      <c r="AR84" s="15"/>
      <c r="AS84" s="15"/>
      <c r="AT84" s="15"/>
      <c r="AU84" s="15" t="s">
        <v>1132</v>
      </c>
      <c r="AV84" s="15"/>
      <c r="AW84" s="15"/>
      <c r="AX84" s="75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</row>
    <row r="85" spans="1:75" ht="30" x14ac:dyDescent="0.25">
      <c r="A85" s="3"/>
      <c r="B85" s="59" t="s">
        <v>1438</v>
      </c>
      <c r="C85" s="63" t="s">
        <v>1327</v>
      </c>
      <c r="D85" s="3"/>
      <c r="E85" s="3"/>
      <c r="F85" s="3"/>
      <c r="G85" s="69" t="s">
        <v>111</v>
      </c>
      <c r="H85" s="71" t="s">
        <v>116</v>
      </c>
      <c r="I85" s="22">
        <v>0</v>
      </c>
      <c r="J85" s="23">
        <v>21440</v>
      </c>
      <c r="K85" s="22">
        <v>120</v>
      </c>
      <c r="L85" s="23">
        <v>21560</v>
      </c>
      <c r="M85" s="22">
        <v>33.603999999999999</v>
      </c>
      <c r="N85" s="24">
        <v>724512.72889999999</v>
      </c>
      <c r="O85" s="24">
        <v>181128.18</v>
      </c>
      <c r="P85" s="24">
        <v>181128.18</v>
      </c>
      <c r="Q85" s="24">
        <v>181128.18</v>
      </c>
      <c r="R85" s="24">
        <v>181128.18</v>
      </c>
      <c r="S85" s="32">
        <f t="shared" si="21"/>
        <v>23560</v>
      </c>
      <c r="T85" s="23">
        <f t="shared" si="22"/>
        <v>2000</v>
      </c>
      <c r="U85" s="23"/>
      <c r="V85" s="23"/>
      <c r="W85" s="23"/>
      <c r="X85" s="23"/>
      <c r="Y85" s="23"/>
      <c r="Z85" s="23">
        <v>2000</v>
      </c>
      <c r="AA85" s="23"/>
      <c r="AB85" s="23"/>
      <c r="AC85" s="23"/>
      <c r="AD85" s="23"/>
      <c r="AE85" s="23"/>
      <c r="AF85" s="23"/>
      <c r="AG85" s="23"/>
      <c r="AH85" s="23">
        <f t="shared" si="23"/>
        <v>0</v>
      </c>
      <c r="AI85" s="23"/>
      <c r="AJ85" s="23"/>
      <c r="AK85" s="23"/>
      <c r="AL85" s="23"/>
      <c r="AM85" s="23"/>
      <c r="AN85" s="23"/>
      <c r="AO85" s="23"/>
      <c r="AP85" s="23"/>
      <c r="AQ85" s="15" t="s">
        <v>1296</v>
      </c>
      <c r="AR85" s="15"/>
      <c r="AS85" s="15"/>
      <c r="AT85" s="15"/>
      <c r="AU85" s="15" t="s">
        <v>1132</v>
      </c>
      <c r="AV85" s="15"/>
      <c r="AW85" s="15"/>
      <c r="AX85" s="75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</row>
    <row r="86" spans="1:75" ht="57.75" customHeight="1" x14ac:dyDescent="0.25">
      <c r="A86" s="3"/>
      <c r="B86" s="59" t="s">
        <v>1439</v>
      </c>
      <c r="C86" s="63" t="s">
        <v>1327</v>
      </c>
      <c r="D86" s="3"/>
      <c r="E86" s="3"/>
      <c r="F86" s="3"/>
      <c r="G86" s="69" t="s">
        <v>117</v>
      </c>
      <c r="H86" s="71" t="s">
        <v>118</v>
      </c>
      <c r="I86" s="22">
        <v>0</v>
      </c>
      <c r="J86" s="23">
        <v>249230</v>
      </c>
      <c r="K86" s="23">
        <v>762640</v>
      </c>
      <c r="L86" s="23">
        <v>1011870</v>
      </c>
      <c r="M86" s="22">
        <v>0.63800000000000001</v>
      </c>
      <c r="N86" s="24">
        <f>L86*M86</f>
        <v>645573.06000000006</v>
      </c>
      <c r="O86" s="24">
        <f>$N$86/4</f>
        <v>161393.26500000001</v>
      </c>
      <c r="P86" s="24">
        <f t="shared" ref="P86:R86" si="24">$N$86/4</f>
        <v>161393.26500000001</v>
      </c>
      <c r="Q86" s="24">
        <f t="shared" si="24"/>
        <v>161393.26500000001</v>
      </c>
      <c r="R86" s="24">
        <f t="shared" si="24"/>
        <v>161393.26500000001</v>
      </c>
      <c r="S86" s="32">
        <f t="shared" si="21"/>
        <v>1041920</v>
      </c>
      <c r="T86" s="23">
        <f t="shared" si="22"/>
        <v>30050</v>
      </c>
      <c r="U86" s="23"/>
      <c r="V86" s="23">
        <v>900</v>
      </c>
      <c r="W86" s="23"/>
      <c r="X86" s="23">
        <v>600</v>
      </c>
      <c r="Y86" s="23"/>
      <c r="Z86" s="23">
        <v>10000</v>
      </c>
      <c r="AA86" s="23"/>
      <c r="AB86" s="23"/>
      <c r="AC86" s="23"/>
      <c r="AD86" s="23"/>
      <c r="AE86" s="23">
        <v>18000</v>
      </c>
      <c r="AF86" s="23"/>
      <c r="AG86" s="23">
        <v>150</v>
      </c>
      <c r="AH86" s="23">
        <f t="shared" si="23"/>
        <v>400</v>
      </c>
      <c r="AI86" s="23"/>
      <c r="AJ86" s="23">
        <v>300</v>
      </c>
      <c r="AK86" s="23"/>
      <c r="AL86" s="23"/>
      <c r="AM86" s="23"/>
      <c r="AN86" s="23"/>
      <c r="AO86" s="23">
        <v>100</v>
      </c>
      <c r="AP86" s="23"/>
      <c r="AQ86" s="13" t="s">
        <v>1127</v>
      </c>
      <c r="AR86" s="15"/>
      <c r="AS86" s="13" t="s">
        <v>1139</v>
      </c>
      <c r="AT86" s="15"/>
      <c r="AU86" s="15"/>
      <c r="AV86" s="15"/>
      <c r="AW86" s="15"/>
      <c r="AX86" s="75" t="s">
        <v>1405</v>
      </c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</row>
    <row r="87" spans="1:75" ht="60" customHeight="1" x14ac:dyDescent="0.25">
      <c r="A87" s="3"/>
      <c r="B87" s="59" t="s">
        <v>1439</v>
      </c>
      <c r="C87" s="63" t="s">
        <v>1327</v>
      </c>
      <c r="D87" s="3"/>
      <c r="E87" s="3"/>
      <c r="F87" s="3"/>
      <c r="G87" s="69" t="s">
        <v>117</v>
      </c>
      <c r="H87" s="71" t="s">
        <v>119</v>
      </c>
      <c r="I87" s="22">
        <v>0</v>
      </c>
      <c r="J87" s="23">
        <v>212764</v>
      </c>
      <c r="K87" s="23">
        <v>1346366</v>
      </c>
      <c r="L87" s="23">
        <v>1559130</v>
      </c>
      <c r="M87" s="22">
        <v>0.68600000000000005</v>
      </c>
      <c r="N87" s="24">
        <f>L87*M87</f>
        <v>1069563.1800000002</v>
      </c>
      <c r="O87" s="24">
        <f>$N$87/4</f>
        <v>267390.79500000004</v>
      </c>
      <c r="P87" s="24">
        <f t="shared" ref="P87:R87" si="25">$N$87/4</f>
        <v>267390.79500000004</v>
      </c>
      <c r="Q87" s="24">
        <f t="shared" si="25"/>
        <v>267390.79500000004</v>
      </c>
      <c r="R87" s="24">
        <f t="shared" si="25"/>
        <v>267390.79500000004</v>
      </c>
      <c r="S87" s="32">
        <f t="shared" si="21"/>
        <v>1595574</v>
      </c>
      <c r="T87" s="23">
        <f t="shared" si="22"/>
        <v>36444</v>
      </c>
      <c r="U87" s="23"/>
      <c r="V87" s="23">
        <v>500</v>
      </c>
      <c r="W87" s="23"/>
      <c r="X87" s="23">
        <v>300</v>
      </c>
      <c r="Y87" s="23"/>
      <c r="Z87" s="23">
        <v>2000</v>
      </c>
      <c r="AA87" s="23"/>
      <c r="AB87" s="23"/>
      <c r="AC87" s="23"/>
      <c r="AD87" s="23"/>
      <c r="AE87" s="23">
        <v>32144</v>
      </c>
      <c r="AF87" s="23"/>
      <c r="AG87" s="23">
        <v>900</v>
      </c>
      <c r="AH87" s="23">
        <f t="shared" si="23"/>
        <v>600</v>
      </c>
      <c r="AI87" s="23"/>
      <c r="AJ87" s="23">
        <v>300</v>
      </c>
      <c r="AK87" s="23"/>
      <c r="AL87" s="23"/>
      <c r="AM87" s="23"/>
      <c r="AN87" s="23"/>
      <c r="AO87" s="23">
        <v>300</v>
      </c>
      <c r="AP87" s="23"/>
      <c r="AQ87" s="13" t="s">
        <v>1127</v>
      </c>
      <c r="AR87" s="15"/>
      <c r="AS87" s="13" t="s">
        <v>1139</v>
      </c>
      <c r="AT87" s="15"/>
      <c r="AU87" s="15"/>
      <c r="AV87" s="15"/>
      <c r="AW87" s="15"/>
      <c r="AX87" s="75" t="s">
        <v>1405</v>
      </c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</row>
    <row r="88" spans="1:75" ht="60" customHeight="1" x14ac:dyDescent="0.25">
      <c r="A88" s="3"/>
      <c r="B88" s="59" t="s">
        <v>1439</v>
      </c>
      <c r="C88" s="63" t="s">
        <v>1327</v>
      </c>
      <c r="D88" s="3"/>
      <c r="E88" s="3"/>
      <c r="F88" s="3"/>
      <c r="G88" s="69" t="s">
        <v>117</v>
      </c>
      <c r="H88" s="71" t="s">
        <v>120</v>
      </c>
      <c r="I88" s="22">
        <v>0</v>
      </c>
      <c r="J88" s="23">
        <v>357446</v>
      </c>
      <c r="K88" s="23">
        <v>3771484</v>
      </c>
      <c r="L88" s="23">
        <v>4128930</v>
      </c>
      <c r="M88" s="22">
        <v>0.751</v>
      </c>
      <c r="N88" s="24">
        <f>L88*M88</f>
        <v>3100826.43</v>
      </c>
      <c r="O88" s="24">
        <f>$N$88/4</f>
        <v>775206.60750000004</v>
      </c>
      <c r="P88" s="24">
        <f t="shared" ref="P88:R88" si="26">$N$88/4</f>
        <v>775206.60750000004</v>
      </c>
      <c r="Q88" s="24">
        <f t="shared" si="26"/>
        <v>775206.60750000004</v>
      </c>
      <c r="R88" s="24">
        <f t="shared" si="26"/>
        <v>775206.60750000004</v>
      </c>
      <c r="S88" s="32">
        <f t="shared" si="21"/>
        <v>4188300</v>
      </c>
      <c r="T88" s="23">
        <f t="shared" si="22"/>
        <v>59370</v>
      </c>
      <c r="U88" s="23"/>
      <c r="V88" s="23">
        <v>900</v>
      </c>
      <c r="W88" s="23"/>
      <c r="X88" s="23">
        <v>150</v>
      </c>
      <c r="Y88" s="23"/>
      <c r="Z88" s="23">
        <v>5000</v>
      </c>
      <c r="AA88" s="23"/>
      <c r="AB88" s="23"/>
      <c r="AC88" s="23"/>
      <c r="AD88" s="23"/>
      <c r="AE88" s="23">
        <v>48020</v>
      </c>
      <c r="AF88" s="23"/>
      <c r="AG88" s="23">
        <v>900</v>
      </c>
      <c r="AH88" s="23">
        <f t="shared" si="23"/>
        <v>4400</v>
      </c>
      <c r="AI88" s="23"/>
      <c r="AJ88" s="23">
        <v>300</v>
      </c>
      <c r="AK88" s="23"/>
      <c r="AL88" s="23"/>
      <c r="AM88" s="23"/>
      <c r="AN88" s="23">
        <v>3600</v>
      </c>
      <c r="AO88" s="23">
        <v>500</v>
      </c>
      <c r="AP88" s="23"/>
      <c r="AQ88" s="13" t="s">
        <v>1127</v>
      </c>
      <c r="AR88" s="15"/>
      <c r="AS88" s="13" t="s">
        <v>1139</v>
      </c>
      <c r="AT88" s="15"/>
      <c r="AU88" s="15"/>
      <c r="AV88" s="15"/>
      <c r="AW88" s="15"/>
      <c r="AX88" s="75" t="s">
        <v>1405</v>
      </c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</row>
    <row r="89" spans="1:75" s="11" customFormat="1" ht="36" x14ac:dyDescent="0.25">
      <c r="A89" s="9"/>
      <c r="B89" s="61"/>
      <c r="C89" s="73" t="s">
        <v>1327</v>
      </c>
      <c r="D89" s="9"/>
      <c r="E89" s="73" t="s">
        <v>1498</v>
      </c>
      <c r="F89" s="9"/>
      <c r="G89" s="69" t="s">
        <v>121</v>
      </c>
      <c r="H89" s="71" t="s">
        <v>122</v>
      </c>
      <c r="I89" s="26">
        <v>0</v>
      </c>
      <c r="J89" s="26">
        <v>0</v>
      </c>
      <c r="K89" s="26">
        <v>0</v>
      </c>
      <c r="L89" s="26">
        <v>0</v>
      </c>
      <c r="M89" s="27">
        <v>2300.8000000000002</v>
      </c>
      <c r="N89" s="27">
        <v>0</v>
      </c>
      <c r="O89" s="27">
        <v>0</v>
      </c>
      <c r="P89" s="27">
        <v>0</v>
      </c>
      <c r="Q89" s="27">
        <v>0</v>
      </c>
      <c r="R89" s="27">
        <v>20132</v>
      </c>
      <c r="S89" s="74">
        <f t="shared" si="21"/>
        <v>0</v>
      </c>
      <c r="T89" s="25">
        <f t="shared" si="22"/>
        <v>0</v>
      </c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>
        <f t="shared" si="23"/>
        <v>0</v>
      </c>
      <c r="AI89" s="25"/>
      <c r="AJ89" s="25"/>
      <c r="AK89" s="25"/>
      <c r="AL89" s="25"/>
      <c r="AM89" s="25"/>
      <c r="AN89" s="25"/>
      <c r="AO89" s="25"/>
      <c r="AP89" s="25"/>
      <c r="AQ89" s="18" t="s">
        <v>1126</v>
      </c>
      <c r="AR89" s="18"/>
      <c r="AS89" s="18"/>
      <c r="AT89" s="18"/>
      <c r="AU89" s="18" t="s">
        <v>1132</v>
      </c>
      <c r="AV89" s="18"/>
      <c r="AW89" s="18"/>
      <c r="AX89" s="76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</row>
    <row r="90" spans="1:75" s="11" customFormat="1" ht="36" x14ac:dyDescent="0.25">
      <c r="A90" s="9"/>
      <c r="B90" s="61" t="s">
        <v>1426</v>
      </c>
      <c r="C90" s="73" t="s">
        <v>1327</v>
      </c>
      <c r="D90" s="9"/>
      <c r="E90" s="73" t="s">
        <v>1473</v>
      </c>
      <c r="F90" s="9"/>
      <c r="G90" s="69" t="s">
        <v>121</v>
      </c>
      <c r="H90" s="71" t="s">
        <v>123</v>
      </c>
      <c r="I90" s="26">
        <v>0</v>
      </c>
      <c r="J90" s="26">
        <v>307</v>
      </c>
      <c r="K90" s="26">
        <v>0</v>
      </c>
      <c r="L90" s="26">
        <v>307</v>
      </c>
      <c r="M90" s="27">
        <v>1749.807</v>
      </c>
      <c r="N90" s="27">
        <f>L90*M90</f>
        <v>537190.74899999995</v>
      </c>
      <c r="O90" s="27">
        <f>$N$90/4</f>
        <v>134297.68724999999</v>
      </c>
      <c r="P90" s="27">
        <f t="shared" ref="P90:R90" si="27">$N$90/4</f>
        <v>134297.68724999999</v>
      </c>
      <c r="Q90" s="27">
        <f t="shared" si="27"/>
        <v>134297.68724999999</v>
      </c>
      <c r="R90" s="27">
        <f t="shared" si="27"/>
        <v>134297.68724999999</v>
      </c>
      <c r="S90" s="74">
        <f t="shared" si="21"/>
        <v>307</v>
      </c>
      <c r="T90" s="25">
        <f t="shared" si="22"/>
        <v>0</v>
      </c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>
        <f t="shared" si="23"/>
        <v>0</v>
      </c>
      <c r="AI90" s="25"/>
      <c r="AJ90" s="25"/>
      <c r="AK90" s="25"/>
      <c r="AL90" s="25"/>
      <c r="AM90" s="25"/>
      <c r="AN90" s="25"/>
      <c r="AO90" s="25"/>
      <c r="AP90" s="25"/>
      <c r="AQ90" s="18" t="s">
        <v>1126</v>
      </c>
      <c r="AR90" s="18"/>
      <c r="AS90" s="18"/>
      <c r="AT90" s="18" t="s">
        <v>1131</v>
      </c>
      <c r="AU90" s="18"/>
      <c r="AV90" s="18"/>
      <c r="AW90" s="18"/>
      <c r="AX90" s="76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</row>
    <row r="91" spans="1:75" s="11" customFormat="1" ht="36" x14ac:dyDescent="0.25">
      <c r="A91" s="9"/>
      <c r="B91" s="61" t="s">
        <v>1440</v>
      </c>
      <c r="C91" s="73" t="s">
        <v>1327</v>
      </c>
      <c r="D91" s="9"/>
      <c r="E91" s="73" t="s">
        <v>1498</v>
      </c>
      <c r="F91" s="9"/>
      <c r="G91" s="69" t="s">
        <v>121</v>
      </c>
      <c r="H91" s="71" t="s">
        <v>124</v>
      </c>
      <c r="I91" s="25">
        <v>1085</v>
      </c>
      <c r="J91" s="26">
        <v>114</v>
      </c>
      <c r="K91" s="26">
        <v>0</v>
      </c>
      <c r="L91" s="25">
        <f>I91+J91</f>
        <v>1199</v>
      </c>
      <c r="M91" s="27">
        <v>2691.5880000000002</v>
      </c>
      <c r="N91" s="27">
        <f>L91*M91</f>
        <v>3227214.0120000001</v>
      </c>
      <c r="O91" s="27">
        <f>$N$91/4</f>
        <v>806803.50300000003</v>
      </c>
      <c r="P91" s="27">
        <f t="shared" ref="P91:R91" si="28">$N$91/4</f>
        <v>806803.50300000003</v>
      </c>
      <c r="Q91" s="27">
        <f t="shared" si="28"/>
        <v>806803.50300000003</v>
      </c>
      <c r="R91" s="27">
        <f t="shared" si="28"/>
        <v>806803.50300000003</v>
      </c>
      <c r="S91" s="74">
        <f t="shared" si="21"/>
        <v>1199</v>
      </c>
      <c r="T91" s="25">
        <f t="shared" si="22"/>
        <v>0</v>
      </c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>
        <f t="shared" si="23"/>
        <v>0</v>
      </c>
      <c r="AI91" s="25"/>
      <c r="AJ91" s="25"/>
      <c r="AK91" s="25"/>
      <c r="AL91" s="25"/>
      <c r="AM91" s="25"/>
      <c r="AN91" s="25"/>
      <c r="AO91" s="25"/>
      <c r="AP91" s="25"/>
      <c r="AQ91" s="18" t="s">
        <v>1294</v>
      </c>
      <c r="AR91" s="18"/>
      <c r="AS91" s="18"/>
      <c r="AT91" s="18"/>
      <c r="AU91" s="18" t="s">
        <v>1132</v>
      </c>
      <c r="AV91" s="18"/>
      <c r="AW91" s="18"/>
      <c r="AX91" s="76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</row>
    <row r="92" spans="1:75" s="11" customFormat="1" ht="31.5" customHeight="1" x14ac:dyDescent="0.25">
      <c r="A92" s="9"/>
      <c r="B92" s="61" t="s">
        <v>1438</v>
      </c>
      <c r="C92" s="73" t="s">
        <v>1327</v>
      </c>
      <c r="D92" s="9"/>
      <c r="E92" s="73" t="s">
        <v>1473</v>
      </c>
      <c r="F92" s="9"/>
      <c r="G92" s="69" t="s">
        <v>125</v>
      </c>
      <c r="H92" s="71" t="s">
        <v>126</v>
      </c>
      <c r="I92" s="26">
        <v>0</v>
      </c>
      <c r="J92" s="25">
        <v>148960</v>
      </c>
      <c r="K92" s="26">
        <v>0</v>
      </c>
      <c r="L92" s="25">
        <v>148960</v>
      </c>
      <c r="M92" s="26">
        <v>18.28</v>
      </c>
      <c r="N92" s="27">
        <f>L92*M92</f>
        <v>2722988.8000000003</v>
      </c>
      <c r="O92" s="27">
        <f>$N$92/4</f>
        <v>680747.20000000007</v>
      </c>
      <c r="P92" s="27">
        <f t="shared" ref="P92:R92" si="29">$N$92/4</f>
        <v>680747.20000000007</v>
      </c>
      <c r="Q92" s="27">
        <f t="shared" si="29"/>
        <v>680747.20000000007</v>
      </c>
      <c r="R92" s="27">
        <f t="shared" si="29"/>
        <v>680747.20000000007</v>
      </c>
      <c r="S92" s="74">
        <f t="shared" si="21"/>
        <v>152110</v>
      </c>
      <c r="T92" s="25">
        <f t="shared" si="22"/>
        <v>3150</v>
      </c>
      <c r="U92" s="25"/>
      <c r="V92" s="25">
        <v>300</v>
      </c>
      <c r="W92" s="25"/>
      <c r="X92" s="25"/>
      <c r="Y92" s="25"/>
      <c r="Z92" s="25">
        <v>2500</v>
      </c>
      <c r="AA92" s="25"/>
      <c r="AB92" s="25"/>
      <c r="AC92" s="25"/>
      <c r="AD92" s="25"/>
      <c r="AE92" s="25"/>
      <c r="AF92" s="25"/>
      <c r="AG92" s="25">
        <v>300</v>
      </c>
      <c r="AH92" s="25">
        <f t="shared" si="23"/>
        <v>50</v>
      </c>
      <c r="AI92" s="25"/>
      <c r="AJ92" s="25"/>
      <c r="AK92" s="25"/>
      <c r="AL92" s="25"/>
      <c r="AM92" s="25"/>
      <c r="AN92" s="25"/>
      <c r="AO92" s="25">
        <v>50</v>
      </c>
      <c r="AP92" s="25"/>
      <c r="AQ92" s="18" t="s">
        <v>1294</v>
      </c>
      <c r="AR92" s="18"/>
      <c r="AS92" s="18"/>
      <c r="AT92" s="18"/>
      <c r="AU92" s="18" t="s">
        <v>1132</v>
      </c>
      <c r="AV92" s="82"/>
      <c r="AW92" s="82"/>
      <c r="AX92" s="76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</row>
    <row r="93" spans="1:75" ht="30" x14ac:dyDescent="0.25">
      <c r="A93" s="3"/>
      <c r="B93" s="59" t="s">
        <v>1427</v>
      </c>
      <c r="C93" s="63" t="s">
        <v>1327</v>
      </c>
      <c r="D93" s="3"/>
      <c r="E93" s="3"/>
      <c r="F93" s="3"/>
      <c r="G93" s="69" t="s">
        <v>127</v>
      </c>
      <c r="H93" s="71" t="s">
        <v>128</v>
      </c>
      <c r="I93" s="22">
        <v>0</v>
      </c>
      <c r="J93" s="23">
        <v>31745</v>
      </c>
      <c r="K93" s="23">
        <v>5635</v>
      </c>
      <c r="L93" s="23">
        <v>37380</v>
      </c>
      <c r="M93" s="22">
        <v>7.0750000000000002</v>
      </c>
      <c r="N93" s="24">
        <v>264467.2193</v>
      </c>
      <c r="O93" s="24">
        <v>66116.800000000003</v>
      </c>
      <c r="P93" s="24">
        <v>66116.800000000003</v>
      </c>
      <c r="Q93" s="24">
        <v>66116.800000000003</v>
      </c>
      <c r="R93" s="24">
        <v>66116.800000000003</v>
      </c>
      <c r="S93" s="32">
        <f t="shared" si="21"/>
        <v>39380</v>
      </c>
      <c r="T93" s="23">
        <f t="shared" si="22"/>
        <v>2000</v>
      </c>
      <c r="U93" s="23"/>
      <c r="V93" s="23">
        <v>2000</v>
      </c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>
        <f t="shared" si="23"/>
        <v>0</v>
      </c>
      <c r="AI93" s="23"/>
      <c r="AJ93" s="23"/>
      <c r="AK93" s="23"/>
      <c r="AL93" s="23"/>
      <c r="AM93" s="23"/>
      <c r="AN93" s="23"/>
      <c r="AO93" s="23"/>
      <c r="AP93" s="23"/>
      <c r="AQ93" s="13" t="s">
        <v>1127</v>
      </c>
      <c r="AR93" s="15"/>
      <c r="AS93" s="13" t="s">
        <v>1131</v>
      </c>
      <c r="AT93" s="15"/>
      <c r="AU93" s="15"/>
      <c r="AV93" s="15"/>
      <c r="AW93" s="15"/>
      <c r="AX93" s="75" t="s">
        <v>1355</v>
      </c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</row>
    <row r="94" spans="1:75" s="11" customFormat="1" ht="72" x14ac:dyDescent="0.25">
      <c r="A94" s="9"/>
      <c r="B94" s="61" t="s">
        <v>1427</v>
      </c>
      <c r="C94" s="73" t="s">
        <v>1327</v>
      </c>
      <c r="D94" s="9"/>
      <c r="E94" s="73" t="s">
        <v>1474</v>
      </c>
      <c r="F94" s="9"/>
      <c r="G94" s="69" t="s">
        <v>127</v>
      </c>
      <c r="H94" s="71" t="s">
        <v>129</v>
      </c>
      <c r="I94" s="26">
        <v>0</v>
      </c>
      <c r="J94" s="25">
        <v>440220</v>
      </c>
      <c r="K94" s="25">
        <v>21970</v>
      </c>
      <c r="L94" s="25">
        <f>J94+K94</f>
        <v>462190</v>
      </c>
      <c r="M94" s="26">
        <v>7.9550000000000001</v>
      </c>
      <c r="N94" s="27">
        <f>L94*M94</f>
        <v>3676721.45</v>
      </c>
      <c r="O94" s="27">
        <f>$N$94/4</f>
        <v>919180.36250000005</v>
      </c>
      <c r="P94" s="27">
        <f t="shared" ref="P94:R94" si="30">$N$94/4</f>
        <v>919180.36250000005</v>
      </c>
      <c r="Q94" s="27">
        <f t="shared" si="30"/>
        <v>919180.36250000005</v>
      </c>
      <c r="R94" s="27">
        <f t="shared" si="30"/>
        <v>919180.36250000005</v>
      </c>
      <c r="S94" s="74">
        <f t="shared" si="21"/>
        <v>464740</v>
      </c>
      <c r="T94" s="25">
        <f t="shared" si="22"/>
        <v>2550</v>
      </c>
      <c r="U94" s="25"/>
      <c r="V94" s="25">
        <v>2000</v>
      </c>
      <c r="W94" s="25"/>
      <c r="X94" s="25"/>
      <c r="Y94" s="25"/>
      <c r="Z94" s="25">
        <v>50</v>
      </c>
      <c r="AA94" s="25"/>
      <c r="AB94" s="25"/>
      <c r="AC94" s="25"/>
      <c r="AD94" s="25"/>
      <c r="AE94" s="25"/>
      <c r="AF94" s="25"/>
      <c r="AG94" s="25">
        <v>500</v>
      </c>
      <c r="AH94" s="25">
        <f t="shared" si="23"/>
        <v>0</v>
      </c>
      <c r="AI94" s="25"/>
      <c r="AJ94" s="25"/>
      <c r="AK94" s="25"/>
      <c r="AL94" s="25"/>
      <c r="AM94" s="25"/>
      <c r="AN94" s="25"/>
      <c r="AO94" s="25"/>
      <c r="AP94" s="25"/>
      <c r="AQ94" s="38" t="s">
        <v>1127</v>
      </c>
      <c r="AR94" s="18"/>
      <c r="AS94" s="38" t="s">
        <v>1131</v>
      </c>
      <c r="AT94" s="18"/>
      <c r="AU94" s="18"/>
      <c r="AV94" s="18"/>
      <c r="AW94" s="18"/>
      <c r="AX94" s="76" t="s">
        <v>1390</v>
      </c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</row>
    <row r="95" spans="1:75" s="11" customFormat="1" ht="72" x14ac:dyDescent="0.25">
      <c r="A95" s="9"/>
      <c r="B95" s="61" t="s">
        <v>1427</v>
      </c>
      <c r="C95" s="73" t="s">
        <v>1327</v>
      </c>
      <c r="D95" s="9"/>
      <c r="E95" s="73" t="s">
        <v>1474</v>
      </c>
      <c r="F95" s="9"/>
      <c r="G95" s="69" t="s">
        <v>127</v>
      </c>
      <c r="H95" s="71" t="s">
        <v>130</v>
      </c>
      <c r="I95" s="26">
        <v>0</v>
      </c>
      <c r="J95" s="25">
        <v>195530</v>
      </c>
      <c r="K95" s="25">
        <v>1000</v>
      </c>
      <c r="L95" s="25">
        <f t="shared" ref="L95:L96" si="31">J95+K95</f>
        <v>196530</v>
      </c>
      <c r="M95" s="26">
        <v>10.73</v>
      </c>
      <c r="N95" s="27">
        <f t="shared" ref="N95:N96" si="32">L95*M95</f>
        <v>2108766.9</v>
      </c>
      <c r="O95" s="27">
        <f>$N$95/4</f>
        <v>527191.72499999998</v>
      </c>
      <c r="P95" s="27">
        <f t="shared" ref="P95:R95" si="33">$N$95/4</f>
        <v>527191.72499999998</v>
      </c>
      <c r="Q95" s="27">
        <f t="shared" si="33"/>
        <v>527191.72499999998</v>
      </c>
      <c r="R95" s="27">
        <f t="shared" si="33"/>
        <v>527191.72499999998</v>
      </c>
      <c r="S95" s="74">
        <f t="shared" si="21"/>
        <v>198830</v>
      </c>
      <c r="T95" s="25">
        <f t="shared" si="22"/>
        <v>2300</v>
      </c>
      <c r="U95" s="25"/>
      <c r="V95" s="25">
        <v>2000</v>
      </c>
      <c r="W95" s="25"/>
      <c r="X95" s="25"/>
      <c r="Y95" s="25"/>
      <c r="Z95" s="25">
        <v>100</v>
      </c>
      <c r="AA95" s="25"/>
      <c r="AB95" s="25"/>
      <c r="AC95" s="25"/>
      <c r="AD95" s="25"/>
      <c r="AE95" s="25"/>
      <c r="AF95" s="25"/>
      <c r="AG95" s="25">
        <v>200</v>
      </c>
      <c r="AH95" s="25">
        <f t="shared" si="23"/>
        <v>0</v>
      </c>
      <c r="AI95" s="25"/>
      <c r="AJ95" s="25"/>
      <c r="AK95" s="25"/>
      <c r="AL95" s="25"/>
      <c r="AM95" s="25"/>
      <c r="AN95" s="25"/>
      <c r="AO95" s="25"/>
      <c r="AP95" s="25"/>
      <c r="AQ95" s="38" t="s">
        <v>1127</v>
      </c>
      <c r="AR95" s="18"/>
      <c r="AS95" s="38" t="s">
        <v>1131</v>
      </c>
      <c r="AT95" s="18"/>
      <c r="AU95" s="18"/>
      <c r="AV95" s="18"/>
      <c r="AW95" s="18"/>
      <c r="AX95" s="76" t="s">
        <v>1355</v>
      </c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</row>
    <row r="96" spans="1:75" s="11" customFormat="1" ht="36" x14ac:dyDescent="0.25">
      <c r="A96" s="9"/>
      <c r="B96" s="61" t="s">
        <v>1427</v>
      </c>
      <c r="C96" s="73" t="s">
        <v>1327</v>
      </c>
      <c r="D96" s="9"/>
      <c r="E96" s="73" t="s">
        <v>1473</v>
      </c>
      <c r="F96" s="9"/>
      <c r="G96" s="69" t="s">
        <v>127</v>
      </c>
      <c r="H96" s="71" t="s">
        <v>131</v>
      </c>
      <c r="I96" s="26">
        <v>0</v>
      </c>
      <c r="J96" s="25">
        <v>180375</v>
      </c>
      <c r="K96" s="26">
        <v>0</v>
      </c>
      <c r="L96" s="25">
        <f t="shared" si="31"/>
        <v>180375</v>
      </c>
      <c r="M96" s="26">
        <v>13.548</v>
      </c>
      <c r="N96" s="27">
        <f t="shared" si="32"/>
        <v>2443720.5</v>
      </c>
      <c r="O96" s="27">
        <f>$N$96/4</f>
        <v>610930.125</v>
      </c>
      <c r="P96" s="27">
        <f t="shared" ref="P96:R96" si="34">$N$96/4</f>
        <v>610930.125</v>
      </c>
      <c r="Q96" s="27">
        <f t="shared" si="34"/>
        <v>610930.125</v>
      </c>
      <c r="R96" s="27">
        <f t="shared" si="34"/>
        <v>610930.125</v>
      </c>
      <c r="S96" s="74">
        <f t="shared" si="21"/>
        <v>182375</v>
      </c>
      <c r="T96" s="25">
        <f t="shared" si="22"/>
        <v>2000</v>
      </c>
      <c r="U96" s="25"/>
      <c r="V96" s="25">
        <v>2000</v>
      </c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>
        <f t="shared" si="23"/>
        <v>0</v>
      </c>
      <c r="AI96" s="25"/>
      <c r="AJ96" s="25"/>
      <c r="AK96" s="25"/>
      <c r="AL96" s="25"/>
      <c r="AM96" s="25"/>
      <c r="AN96" s="25"/>
      <c r="AO96" s="25"/>
      <c r="AP96" s="25"/>
      <c r="AQ96" s="38" t="s">
        <v>1127</v>
      </c>
      <c r="AR96" s="18"/>
      <c r="AS96" s="38" t="s">
        <v>1131</v>
      </c>
      <c r="AT96" s="18"/>
      <c r="AU96" s="18"/>
      <c r="AV96" s="18"/>
      <c r="AW96" s="18"/>
      <c r="AX96" s="76" t="s">
        <v>1355</v>
      </c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</row>
    <row r="97" spans="1:75" s="11" customFormat="1" ht="36" x14ac:dyDescent="0.25">
      <c r="A97" s="9"/>
      <c r="B97" s="61"/>
      <c r="C97" s="73"/>
      <c r="D97" s="9"/>
      <c r="E97" s="73" t="s">
        <v>1641</v>
      </c>
      <c r="F97" s="9"/>
      <c r="G97" s="69" t="s">
        <v>1570</v>
      </c>
      <c r="H97" s="71" t="s">
        <v>124</v>
      </c>
      <c r="I97" s="26">
        <v>997</v>
      </c>
      <c r="J97" s="25">
        <v>0</v>
      </c>
      <c r="K97" s="26">
        <v>0</v>
      </c>
      <c r="L97" s="25">
        <v>997</v>
      </c>
      <c r="M97" s="27">
        <v>2479.8000000000002</v>
      </c>
      <c r="N97" s="27">
        <v>2472360.29</v>
      </c>
      <c r="O97" s="27">
        <v>2472360.29</v>
      </c>
      <c r="P97" s="27"/>
      <c r="Q97" s="27"/>
      <c r="R97" s="27"/>
      <c r="S97" s="74">
        <f t="shared" ref="S97:S101" si="35">L97+T97</f>
        <v>997</v>
      </c>
      <c r="T97" s="25">
        <f t="shared" ref="T97:T101" si="36">U97+V97+W97+X97+Y97+Z97+AA97+AB97+AC97+AD97+AE97+AF97+AG97+AH97</f>
        <v>0</v>
      </c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92"/>
      <c r="AR97" s="56"/>
      <c r="AS97" s="92"/>
      <c r="AT97" s="56"/>
      <c r="AU97" s="56"/>
      <c r="AV97" s="56"/>
      <c r="AW97" s="56"/>
      <c r="AX97" s="76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</row>
    <row r="98" spans="1:75" s="11" customFormat="1" ht="36" x14ac:dyDescent="0.25">
      <c r="A98" s="9"/>
      <c r="B98" s="61"/>
      <c r="C98" s="73"/>
      <c r="D98" s="9"/>
      <c r="E98" s="73" t="s">
        <v>1641</v>
      </c>
      <c r="F98" s="9"/>
      <c r="G98" s="69" t="s">
        <v>1565</v>
      </c>
      <c r="H98" s="71" t="s">
        <v>1566</v>
      </c>
      <c r="I98" s="25">
        <v>4080</v>
      </c>
      <c r="J98" s="25">
        <v>0</v>
      </c>
      <c r="K98" s="26">
        <v>0</v>
      </c>
      <c r="L98" s="25">
        <v>4080</v>
      </c>
      <c r="M98" s="26">
        <v>6.52</v>
      </c>
      <c r="N98" s="27">
        <v>26601.599999999999</v>
      </c>
      <c r="O98" s="27">
        <v>26601.599999999999</v>
      </c>
      <c r="P98" s="27"/>
      <c r="Q98" s="27"/>
      <c r="R98" s="27"/>
      <c r="S98" s="74">
        <f t="shared" si="35"/>
        <v>4080</v>
      </c>
      <c r="T98" s="25">
        <f t="shared" si="36"/>
        <v>0</v>
      </c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92"/>
      <c r="AR98" s="56"/>
      <c r="AS98" s="92"/>
      <c r="AT98" s="56"/>
      <c r="AU98" s="56"/>
      <c r="AV98" s="56"/>
      <c r="AW98" s="56"/>
      <c r="AX98" s="76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</row>
    <row r="99" spans="1:75" s="11" customFormat="1" ht="36" x14ac:dyDescent="0.25">
      <c r="A99" s="9"/>
      <c r="B99" s="61"/>
      <c r="C99" s="73"/>
      <c r="D99" s="9"/>
      <c r="E99" s="73" t="s">
        <v>1641</v>
      </c>
      <c r="F99" s="9"/>
      <c r="G99" s="69" t="s">
        <v>1565</v>
      </c>
      <c r="H99" s="71" t="s">
        <v>1567</v>
      </c>
      <c r="I99" s="25">
        <v>117930</v>
      </c>
      <c r="J99" s="25">
        <v>0</v>
      </c>
      <c r="K99" s="26">
        <v>0</v>
      </c>
      <c r="L99" s="25">
        <v>117930</v>
      </c>
      <c r="M99" s="26">
        <v>7.33</v>
      </c>
      <c r="N99" s="27">
        <v>864426.9</v>
      </c>
      <c r="O99" s="27">
        <v>864426.9</v>
      </c>
      <c r="P99" s="27"/>
      <c r="Q99" s="27"/>
      <c r="R99" s="27"/>
      <c r="S99" s="74">
        <f t="shared" si="35"/>
        <v>117930</v>
      </c>
      <c r="T99" s="25">
        <f t="shared" si="36"/>
        <v>0</v>
      </c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92"/>
      <c r="AR99" s="56"/>
      <c r="AS99" s="92"/>
      <c r="AT99" s="56"/>
      <c r="AU99" s="56"/>
      <c r="AV99" s="56"/>
      <c r="AW99" s="56"/>
      <c r="AX99" s="76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</row>
    <row r="100" spans="1:75" s="11" customFormat="1" ht="36" x14ac:dyDescent="0.25">
      <c r="A100" s="9"/>
      <c r="B100" s="61"/>
      <c r="C100" s="73"/>
      <c r="D100" s="9"/>
      <c r="E100" s="73" t="s">
        <v>1641</v>
      </c>
      <c r="F100" s="9"/>
      <c r="G100" s="69" t="s">
        <v>1565</v>
      </c>
      <c r="H100" s="71" t="s">
        <v>1568</v>
      </c>
      <c r="I100" s="25">
        <v>117120</v>
      </c>
      <c r="J100" s="25">
        <v>0</v>
      </c>
      <c r="K100" s="26">
        <v>0</v>
      </c>
      <c r="L100" s="25">
        <v>117120</v>
      </c>
      <c r="M100" s="26">
        <v>9.89</v>
      </c>
      <c r="N100" s="27">
        <v>1158316.8</v>
      </c>
      <c r="O100" s="27">
        <v>1158316.8</v>
      </c>
      <c r="P100" s="27"/>
      <c r="Q100" s="27"/>
      <c r="R100" s="27"/>
      <c r="S100" s="74">
        <f t="shared" si="35"/>
        <v>117120</v>
      </c>
      <c r="T100" s="25">
        <f t="shared" si="36"/>
        <v>0</v>
      </c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92"/>
      <c r="AR100" s="56"/>
      <c r="AS100" s="92"/>
      <c r="AT100" s="56"/>
      <c r="AU100" s="56"/>
      <c r="AV100" s="56"/>
      <c r="AW100" s="56"/>
      <c r="AX100" s="76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</row>
    <row r="101" spans="1:75" s="11" customFormat="1" ht="36" x14ac:dyDescent="0.25">
      <c r="A101" s="9"/>
      <c r="B101" s="61"/>
      <c r="C101" s="73"/>
      <c r="D101" s="9"/>
      <c r="E101" s="73" t="s">
        <v>1641</v>
      </c>
      <c r="F101" s="9"/>
      <c r="G101" s="69" t="s">
        <v>1565</v>
      </c>
      <c r="H101" s="71" t="s">
        <v>1569</v>
      </c>
      <c r="I101" s="25">
        <v>36260</v>
      </c>
      <c r="J101" s="25">
        <v>0</v>
      </c>
      <c r="K101" s="26">
        <v>0</v>
      </c>
      <c r="L101" s="25">
        <v>36260</v>
      </c>
      <c r="M101" s="26">
        <v>12.48</v>
      </c>
      <c r="N101" s="27">
        <v>452524.79999999999</v>
      </c>
      <c r="O101" s="27">
        <v>452524.79999999999</v>
      </c>
      <c r="P101" s="27"/>
      <c r="Q101" s="27"/>
      <c r="R101" s="27"/>
      <c r="S101" s="74">
        <f t="shared" si="35"/>
        <v>36260</v>
      </c>
      <c r="T101" s="25">
        <f t="shared" si="36"/>
        <v>0</v>
      </c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92"/>
      <c r="AR101" s="56"/>
      <c r="AS101" s="92"/>
      <c r="AT101" s="56"/>
      <c r="AU101" s="56"/>
      <c r="AV101" s="56"/>
      <c r="AW101" s="56"/>
      <c r="AX101" s="76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</row>
    <row r="102" spans="1:75" x14ac:dyDescent="0.25">
      <c r="A102" s="5"/>
      <c r="B102" s="60"/>
      <c r="C102" s="5"/>
      <c r="D102" s="5"/>
      <c r="E102" s="5"/>
      <c r="F102" s="5" t="s">
        <v>132</v>
      </c>
      <c r="G102" s="68" t="s">
        <v>133</v>
      </c>
      <c r="H102" s="66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32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49"/>
      <c r="AR102" s="49"/>
      <c r="AS102" s="49"/>
      <c r="AT102" s="49"/>
      <c r="AU102" s="49"/>
      <c r="AV102" s="49"/>
      <c r="AW102" s="49"/>
      <c r="AX102" s="7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</row>
    <row r="103" spans="1:75" ht="45" x14ac:dyDescent="0.25">
      <c r="A103" s="3"/>
      <c r="B103" s="59" t="s">
        <v>1322</v>
      </c>
      <c r="C103" s="63" t="s">
        <v>1327</v>
      </c>
      <c r="D103" s="3"/>
      <c r="E103" s="3"/>
      <c r="F103" s="3"/>
      <c r="G103" s="69" t="s">
        <v>134</v>
      </c>
      <c r="H103" s="71" t="s">
        <v>135</v>
      </c>
      <c r="I103" s="22">
        <v>0</v>
      </c>
      <c r="J103" s="23">
        <v>1897</v>
      </c>
      <c r="K103" s="22">
        <v>0</v>
      </c>
      <c r="L103" s="23">
        <v>1897</v>
      </c>
      <c r="M103" s="24">
        <v>1439.021</v>
      </c>
      <c r="N103" s="24">
        <v>2729822.7895999998</v>
      </c>
      <c r="O103" s="24">
        <v>682455.7</v>
      </c>
      <c r="P103" s="24">
        <v>682455.7</v>
      </c>
      <c r="Q103" s="24">
        <v>682455.7</v>
      </c>
      <c r="R103" s="24">
        <v>682455.7</v>
      </c>
      <c r="S103" s="32">
        <f t="shared" ref="S103:S136" si="37">L103+T103</f>
        <v>1897</v>
      </c>
      <c r="T103" s="23">
        <f t="shared" ref="T103:T136" si="38">U103+V103+W103+X103+Y103+Z103+AA103+AB103+AC103+AD103+AE103+AF103+AG103+AH103</f>
        <v>0</v>
      </c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>
        <f t="shared" ref="AH103:AH131" si="39">AJ103+AK103+AL103+AM103+AN103+AO103+AP103+AI103</f>
        <v>0</v>
      </c>
      <c r="AI103" s="23"/>
      <c r="AJ103" s="23"/>
      <c r="AK103" s="23"/>
      <c r="AL103" s="23"/>
      <c r="AM103" s="23"/>
      <c r="AN103" s="23"/>
      <c r="AO103" s="23"/>
      <c r="AP103" s="23"/>
      <c r="AQ103" s="15" t="s">
        <v>1294</v>
      </c>
      <c r="AR103" s="15"/>
      <c r="AS103" s="15"/>
      <c r="AT103" s="15"/>
      <c r="AU103" s="15" t="s">
        <v>1132</v>
      </c>
      <c r="AV103" s="15"/>
      <c r="AW103" s="15"/>
      <c r="AX103" s="75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</row>
    <row r="104" spans="1:75" s="11" customFormat="1" ht="36" x14ac:dyDescent="0.25">
      <c r="A104" s="9"/>
      <c r="B104" s="61" t="s">
        <v>1323</v>
      </c>
      <c r="C104" s="73" t="s">
        <v>1327</v>
      </c>
      <c r="D104" s="9"/>
      <c r="E104" s="73" t="s">
        <v>1471</v>
      </c>
      <c r="F104" s="9"/>
      <c r="G104" s="69" t="s">
        <v>136</v>
      </c>
      <c r="H104" s="71" t="s">
        <v>137</v>
      </c>
      <c r="I104" s="26">
        <v>0</v>
      </c>
      <c r="J104" s="25">
        <v>18840</v>
      </c>
      <c r="K104" s="26">
        <v>400</v>
      </c>
      <c r="L104" s="25">
        <f>J104+K104</f>
        <v>19240</v>
      </c>
      <c r="M104" s="26">
        <v>12.683</v>
      </c>
      <c r="N104" s="27">
        <f>L104*M104</f>
        <v>244020.91999999998</v>
      </c>
      <c r="O104" s="27">
        <f>$N$104/4</f>
        <v>61005.229999999996</v>
      </c>
      <c r="P104" s="27">
        <f t="shared" ref="P104:R104" si="40">$N$104/4</f>
        <v>61005.229999999996</v>
      </c>
      <c r="Q104" s="27">
        <f t="shared" si="40"/>
        <v>61005.229999999996</v>
      </c>
      <c r="R104" s="27">
        <f t="shared" si="40"/>
        <v>61005.229999999996</v>
      </c>
      <c r="S104" s="74">
        <f t="shared" si="37"/>
        <v>19240</v>
      </c>
      <c r="T104" s="25">
        <f t="shared" si="38"/>
        <v>0</v>
      </c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>
        <f t="shared" si="39"/>
        <v>0</v>
      </c>
      <c r="AI104" s="25"/>
      <c r="AJ104" s="25"/>
      <c r="AK104" s="25"/>
      <c r="AL104" s="25"/>
      <c r="AM104" s="25"/>
      <c r="AN104" s="25"/>
      <c r="AO104" s="25"/>
      <c r="AP104" s="25"/>
      <c r="AQ104" s="18" t="s">
        <v>1294</v>
      </c>
      <c r="AR104" s="18"/>
      <c r="AS104" s="18"/>
      <c r="AT104" s="18"/>
      <c r="AU104" s="18" t="s">
        <v>1132</v>
      </c>
      <c r="AV104" s="18"/>
      <c r="AW104" s="18"/>
      <c r="AX104" s="76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</row>
    <row r="105" spans="1:75" ht="60" x14ac:dyDescent="0.25">
      <c r="A105" s="3"/>
      <c r="B105" s="59" t="s">
        <v>1322</v>
      </c>
      <c r="C105" s="63" t="s">
        <v>1327</v>
      </c>
      <c r="D105" s="3"/>
      <c r="E105" s="3"/>
      <c r="F105" s="3"/>
      <c r="G105" s="69" t="s">
        <v>1199</v>
      </c>
      <c r="H105" s="71" t="s">
        <v>138</v>
      </c>
      <c r="I105" s="22">
        <v>0</v>
      </c>
      <c r="J105" s="23">
        <v>2700</v>
      </c>
      <c r="K105" s="22">
        <v>0</v>
      </c>
      <c r="L105" s="23">
        <v>2700</v>
      </c>
      <c r="M105" s="22">
        <v>881.63</v>
      </c>
      <c r="N105" s="24">
        <v>2380399.7850000001</v>
      </c>
      <c r="O105" s="24">
        <v>595099.94999999995</v>
      </c>
      <c r="P105" s="24">
        <v>595099.94999999995</v>
      </c>
      <c r="Q105" s="24">
        <v>595099.94999999995</v>
      </c>
      <c r="R105" s="24">
        <v>595099.94999999995</v>
      </c>
      <c r="S105" s="32">
        <f t="shared" si="37"/>
        <v>2750</v>
      </c>
      <c r="T105" s="23">
        <f t="shared" si="38"/>
        <v>50</v>
      </c>
      <c r="U105" s="23"/>
      <c r="V105" s="23"/>
      <c r="W105" s="23"/>
      <c r="X105" s="23"/>
      <c r="Y105" s="23"/>
      <c r="Z105" s="23">
        <v>10</v>
      </c>
      <c r="AA105" s="23"/>
      <c r="AB105" s="23"/>
      <c r="AC105" s="23"/>
      <c r="AD105" s="23"/>
      <c r="AE105" s="23"/>
      <c r="AF105" s="23"/>
      <c r="AG105" s="23">
        <v>40</v>
      </c>
      <c r="AH105" s="23">
        <f t="shared" si="39"/>
        <v>0</v>
      </c>
      <c r="AI105" s="23"/>
      <c r="AJ105" s="23"/>
      <c r="AK105" s="23"/>
      <c r="AL105" s="23"/>
      <c r="AM105" s="23"/>
      <c r="AN105" s="23"/>
      <c r="AO105" s="23"/>
      <c r="AP105" s="23"/>
      <c r="AQ105" s="15" t="s">
        <v>1294</v>
      </c>
      <c r="AR105" s="15"/>
      <c r="AS105" s="15"/>
      <c r="AT105" s="15"/>
      <c r="AU105" s="15" t="s">
        <v>1132</v>
      </c>
      <c r="AV105" s="15"/>
      <c r="AW105" s="15"/>
      <c r="AX105" s="75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</row>
    <row r="106" spans="1:75" ht="76.5" customHeight="1" x14ac:dyDescent="0.25">
      <c r="A106" s="3"/>
      <c r="B106" s="59" t="s">
        <v>1322</v>
      </c>
      <c r="C106" s="63" t="s">
        <v>1327</v>
      </c>
      <c r="D106" s="3"/>
      <c r="E106" s="3"/>
      <c r="F106" s="3"/>
      <c r="G106" s="69" t="s">
        <v>1200</v>
      </c>
      <c r="H106" s="71" t="s">
        <v>139</v>
      </c>
      <c r="I106" s="23">
        <v>4630</v>
      </c>
      <c r="J106" s="22">
        <v>0</v>
      </c>
      <c r="K106" s="22">
        <v>0</v>
      </c>
      <c r="L106" s="23">
        <v>4630</v>
      </c>
      <c r="M106" s="22">
        <v>517.29</v>
      </c>
      <c r="N106" s="24">
        <v>2395053.8574999999</v>
      </c>
      <c r="O106" s="24">
        <v>598763.46</v>
      </c>
      <c r="P106" s="24">
        <v>598763.46</v>
      </c>
      <c r="Q106" s="24">
        <v>598763.46</v>
      </c>
      <c r="R106" s="24">
        <v>598763.46</v>
      </c>
      <c r="S106" s="32">
        <f t="shared" si="37"/>
        <v>4630</v>
      </c>
      <c r="T106" s="23">
        <f t="shared" si="38"/>
        <v>0</v>
      </c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>
        <f t="shared" si="39"/>
        <v>0</v>
      </c>
      <c r="AI106" s="23"/>
      <c r="AJ106" s="23"/>
      <c r="AK106" s="23"/>
      <c r="AL106" s="23"/>
      <c r="AM106" s="23"/>
      <c r="AN106" s="23"/>
      <c r="AO106" s="23"/>
      <c r="AP106" s="23"/>
      <c r="AQ106" s="15" t="s">
        <v>1294</v>
      </c>
      <c r="AR106" s="15"/>
      <c r="AS106" s="15"/>
      <c r="AT106" s="15"/>
      <c r="AU106" s="15" t="s">
        <v>1132</v>
      </c>
      <c r="AV106" s="15"/>
      <c r="AW106" s="15"/>
      <c r="AX106" s="75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</row>
    <row r="107" spans="1:75" ht="76.5" customHeight="1" x14ac:dyDescent="0.25">
      <c r="A107" s="3"/>
      <c r="B107" s="59" t="s">
        <v>1322</v>
      </c>
      <c r="C107" s="63" t="s">
        <v>1327</v>
      </c>
      <c r="D107" s="3"/>
      <c r="E107" s="3"/>
      <c r="F107" s="3"/>
      <c r="G107" s="69" t="s">
        <v>1200</v>
      </c>
      <c r="H107" s="71" t="s">
        <v>140</v>
      </c>
      <c r="I107" s="23">
        <v>4546</v>
      </c>
      <c r="J107" s="22">
        <v>20</v>
      </c>
      <c r="K107" s="22">
        <v>0</v>
      </c>
      <c r="L107" s="23">
        <v>4566</v>
      </c>
      <c r="M107" s="22">
        <v>258.64499999999998</v>
      </c>
      <c r="N107" s="24">
        <v>1180973.6407999999</v>
      </c>
      <c r="O107" s="24">
        <v>295243.40999999997</v>
      </c>
      <c r="P107" s="24">
        <v>295243.40999999997</v>
      </c>
      <c r="Q107" s="24">
        <v>295243.40999999997</v>
      </c>
      <c r="R107" s="24">
        <v>295243.40999999997</v>
      </c>
      <c r="S107" s="32">
        <f t="shared" si="37"/>
        <v>4566</v>
      </c>
      <c r="T107" s="23">
        <f t="shared" si="38"/>
        <v>0</v>
      </c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>
        <f t="shared" si="39"/>
        <v>0</v>
      </c>
      <c r="AI107" s="23"/>
      <c r="AJ107" s="23"/>
      <c r="AK107" s="23"/>
      <c r="AL107" s="23"/>
      <c r="AM107" s="23"/>
      <c r="AN107" s="23"/>
      <c r="AO107" s="23"/>
      <c r="AP107" s="23"/>
      <c r="AQ107" s="15" t="s">
        <v>1294</v>
      </c>
      <c r="AR107" s="15"/>
      <c r="AS107" s="15"/>
      <c r="AT107" s="15"/>
      <c r="AU107" s="15" t="s">
        <v>1132</v>
      </c>
      <c r="AV107" s="15"/>
      <c r="AW107" s="15"/>
      <c r="AX107" s="75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</row>
    <row r="108" spans="1:75" ht="76.5" customHeight="1" x14ac:dyDescent="0.25">
      <c r="A108" s="3"/>
      <c r="B108" s="59" t="s">
        <v>1322</v>
      </c>
      <c r="C108" s="63" t="s">
        <v>1327</v>
      </c>
      <c r="D108" s="3"/>
      <c r="E108" s="3"/>
      <c r="F108" s="3"/>
      <c r="G108" s="69" t="s">
        <v>1200</v>
      </c>
      <c r="H108" s="71" t="s">
        <v>141</v>
      </c>
      <c r="I108" s="22">
        <v>258</v>
      </c>
      <c r="J108" s="22">
        <v>0</v>
      </c>
      <c r="K108" s="22">
        <v>0</v>
      </c>
      <c r="L108" s="22">
        <v>258</v>
      </c>
      <c r="M108" s="22">
        <v>129.32300000000001</v>
      </c>
      <c r="N108" s="24">
        <v>33365.221100000002</v>
      </c>
      <c r="O108" s="24">
        <v>8341.31</v>
      </c>
      <c r="P108" s="24">
        <v>8341.31</v>
      </c>
      <c r="Q108" s="24">
        <v>8341.31</v>
      </c>
      <c r="R108" s="24">
        <v>8341.31</v>
      </c>
      <c r="S108" s="32">
        <f t="shared" si="37"/>
        <v>258</v>
      </c>
      <c r="T108" s="23">
        <f t="shared" si="38"/>
        <v>0</v>
      </c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>
        <f t="shared" si="39"/>
        <v>0</v>
      </c>
      <c r="AI108" s="23"/>
      <c r="AJ108" s="23"/>
      <c r="AK108" s="23"/>
      <c r="AL108" s="23"/>
      <c r="AM108" s="23"/>
      <c r="AN108" s="23"/>
      <c r="AO108" s="23"/>
      <c r="AP108" s="23"/>
      <c r="AQ108" s="15" t="s">
        <v>1294</v>
      </c>
      <c r="AR108" s="15"/>
      <c r="AS108" s="15"/>
      <c r="AT108" s="15"/>
      <c r="AU108" s="15" t="s">
        <v>1132</v>
      </c>
      <c r="AV108" s="15"/>
      <c r="AW108" s="15"/>
      <c r="AX108" s="75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</row>
    <row r="109" spans="1:75" s="11" customFormat="1" ht="45" x14ac:dyDescent="0.25">
      <c r="A109" s="9"/>
      <c r="B109" s="61" t="s">
        <v>1322</v>
      </c>
      <c r="C109" s="73" t="s">
        <v>1327</v>
      </c>
      <c r="D109" s="9"/>
      <c r="E109" s="73" t="s">
        <v>1802</v>
      </c>
      <c r="F109" s="9"/>
      <c r="G109" s="69" t="s">
        <v>1201</v>
      </c>
      <c r="H109" s="71" t="s">
        <v>142</v>
      </c>
      <c r="I109" s="26">
        <v>30004</v>
      </c>
      <c r="J109" s="25">
        <v>40</v>
      </c>
      <c r="K109" s="26">
        <v>0</v>
      </c>
      <c r="L109" s="25">
        <f>I109+J109</f>
        <v>30044</v>
      </c>
      <c r="M109" s="26">
        <v>352.71100000000001</v>
      </c>
      <c r="N109" s="27">
        <f>L109*M109</f>
        <v>10596849.284</v>
      </c>
      <c r="O109" s="27">
        <f>$N$109/4</f>
        <v>2649212.321</v>
      </c>
      <c r="P109" s="27">
        <f t="shared" ref="P109:R109" si="41">$N$109/4</f>
        <v>2649212.321</v>
      </c>
      <c r="Q109" s="27">
        <f t="shared" si="41"/>
        <v>2649212.321</v>
      </c>
      <c r="R109" s="27">
        <f t="shared" si="41"/>
        <v>2649212.321</v>
      </c>
      <c r="S109" s="74">
        <f t="shared" si="37"/>
        <v>30044</v>
      </c>
      <c r="T109" s="25">
        <f t="shared" si="38"/>
        <v>0</v>
      </c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>
        <f t="shared" si="39"/>
        <v>0</v>
      </c>
      <c r="AI109" s="25"/>
      <c r="AJ109" s="25"/>
      <c r="AK109" s="25"/>
      <c r="AL109" s="25"/>
      <c r="AM109" s="25"/>
      <c r="AN109" s="25"/>
      <c r="AO109" s="25"/>
      <c r="AP109" s="25"/>
      <c r="AQ109" s="18" t="s">
        <v>1294</v>
      </c>
      <c r="AR109" s="18"/>
      <c r="AS109" s="18"/>
      <c r="AT109" s="18"/>
      <c r="AU109" s="18" t="s">
        <v>1132</v>
      </c>
      <c r="AV109" s="18"/>
      <c r="AW109" s="18"/>
      <c r="AX109" s="76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</row>
    <row r="110" spans="1:75" ht="45" x14ac:dyDescent="0.25">
      <c r="A110" s="3"/>
      <c r="B110" s="59" t="s">
        <v>1322</v>
      </c>
      <c r="C110" s="63" t="s">
        <v>1327</v>
      </c>
      <c r="D110" s="3"/>
      <c r="E110" s="3"/>
      <c r="F110" s="3"/>
      <c r="G110" s="69" t="s">
        <v>1201</v>
      </c>
      <c r="H110" s="71" t="s">
        <v>143</v>
      </c>
      <c r="I110" s="23">
        <v>2175</v>
      </c>
      <c r="J110" s="22">
        <v>0</v>
      </c>
      <c r="K110" s="22">
        <v>0</v>
      </c>
      <c r="L110" s="23">
        <v>2175</v>
      </c>
      <c r="M110" s="22">
        <v>88.177999999999997</v>
      </c>
      <c r="N110" s="24">
        <v>191786.85089999999</v>
      </c>
      <c r="O110" s="24">
        <v>47946.71</v>
      </c>
      <c r="P110" s="24">
        <v>47946.71</v>
      </c>
      <c r="Q110" s="24">
        <v>47946.71</v>
      </c>
      <c r="R110" s="24">
        <v>47946.71</v>
      </c>
      <c r="S110" s="32">
        <f t="shared" si="37"/>
        <v>2175</v>
      </c>
      <c r="T110" s="23">
        <f t="shared" si="38"/>
        <v>0</v>
      </c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>
        <f t="shared" si="39"/>
        <v>0</v>
      </c>
      <c r="AI110" s="23"/>
      <c r="AJ110" s="23"/>
      <c r="AK110" s="23"/>
      <c r="AL110" s="23"/>
      <c r="AM110" s="23"/>
      <c r="AN110" s="23"/>
      <c r="AO110" s="23"/>
      <c r="AP110" s="23"/>
      <c r="AQ110" s="15" t="s">
        <v>1294</v>
      </c>
      <c r="AR110" s="15"/>
      <c r="AS110" s="15"/>
      <c r="AT110" s="15"/>
      <c r="AU110" s="15" t="s">
        <v>1132</v>
      </c>
      <c r="AV110" s="15"/>
      <c r="AW110" s="15"/>
      <c r="AX110" s="75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</row>
    <row r="111" spans="1:75" s="11" customFormat="1" ht="45" x14ac:dyDescent="0.25">
      <c r="A111" s="9"/>
      <c r="B111" s="61" t="s">
        <v>1322</v>
      </c>
      <c r="C111" s="73" t="s">
        <v>1327</v>
      </c>
      <c r="D111" s="9"/>
      <c r="E111" s="73" t="s">
        <v>1802</v>
      </c>
      <c r="F111" s="9"/>
      <c r="G111" s="69" t="s">
        <v>1201</v>
      </c>
      <c r="H111" s="71" t="s">
        <v>144</v>
      </c>
      <c r="I111" s="25">
        <v>23361</v>
      </c>
      <c r="J111" s="26">
        <v>420</v>
      </c>
      <c r="K111" s="26">
        <v>0</v>
      </c>
      <c r="L111" s="25">
        <f>I111+J111</f>
        <v>23781</v>
      </c>
      <c r="M111" s="26">
        <v>176.35599999999999</v>
      </c>
      <c r="N111" s="27">
        <f>L111*M111</f>
        <v>4193922.0359999998</v>
      </c>
      <c r="O111" s="27">
        <f>$N$111/4</f>
        <v>1048480.509</v>
      </c>
      <c r="P111" s="27">
        <f t="shared" ref="P111:R111" si="42">$N$111/4</f>
        <v>1048480.509</v>
      </c>
      <c r="Q111" s="27">
        <f t="shared" si="42"/>
        <v>1048480.509</v>
      </c>
      <c r="R111" s="27">
        <f t="shared" si="42"/>
        <v>1048480.509</v>
      </c>
      <c r="S111" s="74">
        <f t="shared" si="37"/>
        <v>23781</v>
      </c>
      <c r="T111" s="25">
        <f t="shared" si="38"/>
        <v>0</v>
      </c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>
        <f t="shared" si="39"/>
        <v>0</v>
      </c>
      <c r="AI111" s="25"/>
      <c r="AJ111" s="25"/>
      <c r="AK111" s="25"/>
      <c r="AL111" s="25"/>
      <c r="AM111" s="25"/>
      <c r="AN111" s="25"/>
      <c r="AO111" s="25"/>
      <c r="AP111" s="25"/>
      <c r="AQ111" s="18" t="s">
        <v>1294</v>
      </c>
      <c r="AR111" s="18"/>
      <c r="AS111" s="18"/>
      <c r="AT111" s="18"/>
      <c r="AU111" s="18" t="s">
        <v>1132</v>
      </c>
      <c r="AV111" s="18"/>
      <c r="AW111" s="18"/>
      <c r="AX111" s="76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</row>
    <row r="112" spans="1:75" s="11" customFormat="1" ht="45" x14ac:dyDescent="0.25">
      <c r="A112" s="9"/>
      <c r="B112" s="61" t="s">
        <v>1322</v>
      </c>
      <c r="C112" s="73" t="s">
        <v>1327</v>
      </c>
      <c r="D112" s="9"/>
      <c r="E112" s="82" t="s">
        <v>1783</v>
      </c>
      <c r="F112" s="9"/>
      <c r="G112" s="69" t="s">
        <v>1202</v>
      </c>
      <c r="H112" s="71" t="s">
        <v>142</v>
      </c>
      <c r="I112" s="26">
        <v>250</v>
      </c>
      <c r="J112" s="26">
        <v>500</v>
      </c>
      <c r="K112" s="26">
        <v>0</v>
      </c>
      <c r="L112" s="26">
        <f>I112+J112</f>
        <v>750</v>
      </c>
      <c r="M112" s="27">
        <v>1675.6030000000001</v>
      </c>
      <c r="N112" s="27">
        <f>L112*M112</f>
        <v>1256702.25</v>
      </c>
      <c r="O112" s="27">
        <f>$N$112/4</f>
        <v>314175.5625</v>
      </c>
      <c r="P112" s="27">
        <f t="shared" ref="P112:R112" si="43">$N$112/4</f>
        <v>314175.5625</v>
      </c>
      <c r="Q112" s="27">
        <f t="shared" si="43"/>
        <v>314175.5625</v>
      </c>
      <c r="R112" s="27">
        <f t="shared" si="43"/>
        <v>314175.5625</v>
      </c>
      <c r="S112" s="74">
        <f t="shared" si="37"/>
        <v>750</v>
      </c>
      <c r="T112" s="25">
        <f t="shared" si="38"/>
        <v>0</v>
      </c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>
        <f t="shared" si="39"/>
        <v>0</v>
      </c>
      <c r="AI112" s="25"/>
      <c r="AJ112" s="25"/>
      <c r="AK112" s="25"/>
      <c r="AL112" s="25"/>
      <c r="AM112" s="25"/>
      <c r="AN112" s="25"/>
      <c r="AO112" s="25"/>
      <c r="AP112" s="25"/>
      <c r="AQ112" s="18" t="s">
        <v>1294</v>
      </c>
      <c r="AR112" s="18"/>
      <c r="AS112" s="18"/>
      <c r="AT112" s="18"/>
      <c r="AU112" s="18" t="s">
        <v>1132</v>
      </c>
      <c r="AV112" s="18"/>
      <c r="AW112" s="18"/>
      <c r="AX112" s="76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</row>
    <row r="113" spans="1:75" ht="45" x14ac:dyDescent="0.25">
      <c r="A113" s="3"/>
      <c r="B113" s="59" t="s">
        <v>1322</v>
      </c>
      <c r="C113" s="63" t="s">
        <v>1327</v>
      </c>
      <c r="D113" s="3"/>
      <c r="E113" s="3"/>
      <c r="F113" s="3"/>
      <c r="G113" s="69" t="s">
        <v>1202</v>
      </c>
      <c r="H113" s="71" t="s">
        <v>145</v>
      </c>
      <c r="I113" s="22">
        <v>200</v>
      </c>
      <c r="J113" s="22">
        <v>0</v>
      </c>
      <c r="K113" s="22">
        <v>0</v>
      </c>
      <c r="L113" s="22">
        <v>200</v>
      </c>
      <c r="M113" s="22">
        <v>837.80200000000002</v>
      </c>
      <c r="N113" s="24">
        <v>167560.29999999999</v>
      </c>
      <c r="O113" s="24">
        <v>41890.080000000002</v>
      </c>
      <c r="P113" s="24">
        <v>41890.080000000002</v>
      </c>
      <c r="Q113" s="24">
        <v>41890.080000000002</v>
      </c>
      <c r="R113" s="24">
        <v>41890.080000000002</v>
      </c>
      <c r="S113" s="32">
        <f t="shared" si="37"/>
        <v>200</v>
      </c>
      <c r="T113" s="23">
        <f t="shared" si="38"/>
        <v>0</v>
      </c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>
        <f t="shared" si="39"/>
        <v>0</v>
      </c>
      <c r="AI113" s="23"/>
      <c r="AJ113" s="23"/>
      <c r="AK113" s="23"/>
      <c r="AL113" s="23"/>
      <c r="AM113" s="23"/>
      <c r="AN113" s="23"/>
      <c r="AO113" s="23"/>
      <c r="AP113" s="23"/>
      <c r="AQ113" s="15" t="s">
        <v>1294</v>
      </c>
      <c r="AR113" s="15"/>
      <c r="AS113" s="15"/>
      <c r="AT113" s="15"/>
      <c r="AU113" s="15" t="s">
        <v>1132</v>
      </c>
      <c r="AV113" s="15"/>
      <c r="AW113" s="15"/>
      <c r="AX113" s="75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</row>
    <row r="114" spans="1:75" s="11" customFormat="1" ht="35.25" customHeight="1" x14ac:dyDescent="0.25">
      <c r="A114" s="9"/>
      <c r="B114" s="61" t="s">
        <v>1322</v>
      </c>
      <c r="C114" s="73" t="s">
        <v>1327</v>
      </c>
      <c r="D114" s="9"/>
      <c r="E114" s="73" t="s">
        <v>1782</v>
      </c>
      <c r="F114" s="9"/>
      <c r="G114" s="69" t="s">
        <v>1203</v>
      </c>
      <c r="H114" s="71" t="s">
        <v>146</v>
      </c>
      <c r="I114" s="26">
        <v>0</v>
      </c>
      <c r="J114" s="26">
        <v>372</v>
      </c>
      <c r="K114" s="26">
        <v>0</v>
      </c>
      <c r="L114" s="26">
        <f>K114+J114+I114</f>
        <v>372</v>
      </c>
      <c r="M114" s="27">
        <v>1575.723</v>
      </c>
      <c r="N114" s="27">
        <f>M114*L114</f>
        <v>586168.95600000001</v>
      </c>
      <c r="O114" s="27">
        <f>$N$114/4</f>
        <v>146542.239</v>
      </c>
      <c r="P114" s="27">
        <f>$N$114/4</f>
        <v>146542.239</v>
      </c>
      <c r="Q114" s="27">
        <f>$N$114/4</f>
        <v>146542.239</v>
      </c>
      <c r="R114" s="27">
        <f>$N$114/4</f>
        <v>146542.239</v>
      </c>
      <c r="S114" s="74">
        <f t="shared" si="37"/>
        <v>372</v>
      </c>
      <c r="T114" s="25">
        <f t="shared" si="38"/>
        <v>0</v>
      </c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>
        <f t="shared" si="39"/>
        <v>0</v>
      </c>
      <c r="AI114" s="25"/>
      <c r="AJ114" s="25"/>
      <c r="AK114" s="25"/>
      <c r="AL114" s="25"/>
      <c r="AM114" s="25"/>
      <c r="AN114" s="25"/>
      <c r="AO114" s="25"/>
      <c r="AP114" s="25"/>
      <c r="AQ114" s="18" t="s">
        <v>1294</v>
      </c>
      <c r="AR114" s="18"/>
      <c r="AS114" s="18"/>
      <c r="AT114" s="18"/>
      <c r="AU114" s="18" t="s">
        <v>1132</v>
      </c>
      <c r="AV114" s="18"/>
      <c r="AW114" s="18"/>
      <c r="AX114" s="76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</row>
    <row r="115" spans="1:75" s="11" customFormat="1" ht="35.25" customHeight="1" x14ac:dyDescent="0.25">
      <c r="A115" s="9"/>
      <c r="B115" s="61" t="s">
        <v>1322</v>
      </c>
      <c r="C115" s="73" t="s">
        <v>1327</v>
      </c>
      <c r="D115" s="9"/>
      <c r="E115" s="73" t="s">
        <v>1747</v>
      </c>
      <c r="F115" s="9"/>
      <c r="G115" s="69" t="s">
        <v>1203</v>
      </c>
      <c r="H115" s="71" t="s">
        <v>147</v>
      </c>
      <c r="I115" s="26">
        <v>0</v>
      </c>
      <c r="J115" s="26">
        <v>104</v>
      </c>
      <c r="K115" s="26">
        <v>0</v>
      </c>
      <c r="L115" s="26">
        <f>K115+J115+I115</f>
        <v>104</v>
      </c>
      <c r="M115" s="27">
        <v>787.86099999999999</v>
      </c>
      <c r="N115" s="27">
        <f>M115*L115</f>
        <v>81937.543999999994</v>
      </c>
      <c r="O115" s="27">
        <f>$N$115/4</f>
        <v>20484.385999999999</v>
      </c>
      <c r="P115" s="27">
        <f t="shared" ref="P115:R115" si="44">$N$115/4</f>
        <v>20484.385999999999</v>
      </c>
      <c r="Q115" s="27">
        <f t="shared" si="44"/>
        <v>20484.385999999999</v>
      </c>
      <c r="R115" s="27">
        <f t="shared" si="44"/>
        <v>20484.385999999999</v>
      </c>
      <c r="S115" s="74">
        <f t="shared" si="37"/>
        <v>104</v>
      </c>
      <c r="T115" s="25">
        <f t="shared" si="38"/>
        <v>0</v>
      </c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>
        <f t="shared" si="39"/>
        <v>0</v>
      </c>
      <c r="AI115" s="25"/>
      <c r="AJ115" s="25"/>
      <c r="AK115" s="25"/>
      <c r="AL115" s="25"/>
      <c r="AM115" s="25"/>
      <c r="AN115" s="25"/>
      <c r="AO115" s="25"/>
      <c r="AP115" s="25"/>
      <c r="AQ115" s="18" t="s">
        <v>1294</v>
      </c>
      <c r="AR115" s="18"/>
      <c r="AS115" s="18"/>
      <c r="AT115" s="18"/>
      <c r="AU115" s="18" t="s">
        <v>1132</v>
      </c>
      <c r="AV115" s="18"/>
      <c r="AW115" s="18"/>
      <c r="AX115" s="76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</row>
    <row r="116" spans="1:75" ht="30" x14ac:dyDescent="0.25">
      <c r="A116" s="3"/>
      <c r="B116" s="59" t="s">
        <v>1325</v>
      </c>
      <c r="C116" s="63" t="s">
        <v>1327</v>
      </c>
      <c r="D116" s="3"/>
      <c r="E116" s="3"/>
      <c r="F116" s="3"/>
      <c r="G116" s="69" t="s">
        <v>148</v>
      </c>
      <c r="H116" s="71" t="s">
        <v>149</v>
      </c>
      <c r="I116" s="22">
        <v>0</v>
      </c>
      <c r="J116" s="22">
        <v>1124</v>
      </c>
      <c r="K116" s="22">
        <v>0</v>
      </c>
      <c r="L116" s="22">
        <v>1124</v>
      </c>
      <c r="M116" s="22">
        <v>2957.9430000000002</v>
      </c>
      <c r="N116" s="24">
        <v>3324728.1214000001</v>
      </c>
      <c r="O116" s="24">
        <v>831182.03</v>
      </c>
      <c r="P116" s="24">
        <v>831182.03</v>
      </c>
      <c r="Q116" s="24">
        <v>831182.03</v>
      </c>
      <c r="R116" s="24">
        <v>831182.03</v>
      </c>
      <c r="S116" s="32">
        <f t="shared" si="37"/>
        <v>1124</v>
      </c>
      <c r="T116" s="23">
        <f t="shared" si="38"/>
        <v>0</v>
      </c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>
        <f t="shared" si="39"/>
        <v>0</v>
      </c>
      <c r="AI116" s="23"/>
      <c r="AJ116" s="23"/>
      <c r="AK116" s="23"/>
      <c r="AL116" s="23"/>
      <c r="AM116" s="23"/>
      <c r="AN116" s="23"/>
      <c r="AO116" s="23"/>
      <c r="AP116" s="23"/>
      <c r="AQ116" s="15" t="s">
        <v>1294</v>
      </c>
      <c r="AR116" s="15"/>
      <c r="AS116" s="15"/>
      <c r="AT116" s="15"/>
      <c r="AU116" s="15" t="s">
        <v>1132</v>
      </c>
      <c r="AV116" s="15"/>
      <c r="AW116" s="15"/>
      <c r="AX116" s="75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</row>
    <row r="117" spans="1:75" ht="28.5" customHeight="1" x14ac:dyDescent="0.25">
      <c r="A117" s="3"/>
      <c r="B117" s="59" t="s">
        <v>1427</v>
      </c>
      <c r="C117" s="63" t="s">
        <v>1327</v>
      </c>
      <c r="D117" s="3"/>
      <c r="E117" s="3"/>
      <c r="F117" s="3"/>
      <c r="G117" s="69" t="s">
        <v>150</v>
      </c>
      <c r="H117" s="71" t="s">
        <v>151</v>
      </c>
      <c r="I117" s="22">
        <v>0</v>
      </c>
      <c r="J117" s="23">
        <v>51925</v>
      </c>
      <c r="K117" s="23">
        <v>4420</v>
      </c>
      <c r="L117" s="23">
        <v>56345</v>
      </c>
      <c r="M117" s="22">
        <v>9.2129999999999992</v>
      </c>
      <c r="N117" s="24">
        <v>519097.18810000003</v>
      </c>
      <c r="O117" s="24">
        <v>129774.3</v>
      </c>
      <c r="P117" s="24">
        <v>129774.3</v>
      </c>
      <c r="Q117" s="24">
        <v>129774.3</v>
      </c>
      <c r="R117" s="24">
        <v>129774.3</v>
      </c>
      <c r="S117" s="32">
        <f t="shared" si="37"/>
        <v>57195</v>
      </c>
      <c r="T117" s="23">
        <f t="shared" si="38"/>
        <v>850</v>
      </c>
      <c r="U117" s="23"/>
      <c r="V117" s="23">
        <v>200</v>
      </c>
      <c r="W117" s="23"/>
      <c r="X117" s="23"/>
      <c r="Y117" s="23"/>
      <c r="Z117" s="23">
        <v>600</v>
      </c>
      <c r="AA117" s="23"/>
      <c r="AB117" s="23"/>
      <c r="AC117" s="23"/>
      <c r="AD117" s="23"/>
      <c r="AE117" s="23"/>
      <c r="AF117" s="23"/>
      <c r="AG117" s="23"/>
      <c r="AH117" s="23">
        <f t="shared" si="39"/>
        <v>50</v>
      </c>
      <c r="AI117" s="23"/>
      <c r="AJ117" s="23"/>
      <c r="AK117" s="23"/>
      <c r="AL117" s="23"/>
      <c r="AM117" s="23"/>
      <c r="AN117" s="23"/>
      <c r="AO117" s="23">
        <v>50</v>
      </c>
      <c r="AP117" s="23"/>
      <c r="AQ117" s="13" t="s">
        <v>1127</v>
      </c>
      <c r="AR117" s="15"/>
      <c r="AS117" s="13" t="s">
        <v>1138</v>
      </c>
      <c r="AT117" s="15"/>
      <c r="AU117" s="15"/>
      <c r="AV117" s="15"/>
      <c r="AW117" s="15"/>
      <c r="AX117" s="75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</row>
    <row r="118" spans="1:75" s="11" customFormat="1" ht="32.25" customHeight="1" x14ac:dyDescent="0.25">
      <c r="A118" s="9"/>
      <c r="B118" s="61" t="s">
        <v>1440</v>
      </c>
      <c r="C118" s="73" t="s">
        <v>1327</v>
      </c>
      <c r="D118" s="9"/>
      <c r="E118" s="73" t="s">
        <v>1499</v>
      </c>
      <c r="F118" s="9"/>
      <c r="G118" s="69" t="s">
        <v>150</v>
      </c>
      <c r="H118" s="71" t="s">
        <v>152</v>
      </c>
      <c r="I118" s="26">
        <v>0</v>
      </c>
      <c r="J118" s="25">
        <v>170410</v>
      </c>
      <c r="K118" s="25">
        <v>4705</v>
      </c>
      <c r="L118" s="25">
        <f>J118+K118</f>
        <v>175115</v>
      </c>
      <c r="M118" s="26">
        <v>0.73299999999999998</v>
      </c>
      <c r="N118" s="27">
        <f>L118*M118</f>
        <v>128359.295</v>
      </c>
      <c r="O118" s="27">
        <f>$N$118/4</f>
        <v>32089.82375</v>
      </c>
      <c r="P118" s="27">
        <f>$N$118/4</f>
        <v>32089.82375</v>
      </c>
      <c r="Q118" s="27">
        <f>$N$118/4</f>
        <v>32089.82375</v>
      </c>
      <c r="R118" s="27">
        <f>$N$118/4</f>
        <v>32089.82375</v>
      </c>
      <c r="S118" s="74">
        <f t="shared" si="37"/>
        <v>177760</v>
      </c>
      <c r="T118" s="25">
        <f t="shared" si="38"/>
        <v>2645</v>
      </c>
      <c r="U118" s="25"/>
      <c r="V118" s="25">
        <v>1000</v>
      </c>
      <c r="W118" s="25"/>
      <c r="X118" s="25">
        <v>20</v>
      </c>
      <c r="Y118" s="25"/>
      <c r="Z118" s="25"/>
      <c r="AA118" s="25"/>
      <c r="AB118" s="25"/>
      <c r="AC118" s="25"/>
      <c r="AD118" s="25"/>
      <c r="AE118" s="25"/>
      <c r="AF118" s="25"/>
      <c r="AG118" s="25">
        <v>1500</v>
      </c>
      <c r="AH118" s="25">
        <f t="shared" si="39"/>
        <v>125</v>
      </c>
      <c r="AI118" s="25"/>
      <c r="AJ118" s="25"/>
      <c r="AK118" s="25"/>
      <c r="AL118" s="25"/>
      <c r="AM118" s="25"/>
      <c r="AN118" s="25">
        <v>25</v>
      </c>
      <c r="AO118" s="25">
        <v>100</v>
      </c>
      <c r="AP118" s="25"/>
      <c r="AQ118" s="38" t="s">
        <v>1294</v>
      </c>
      <c r="AR118" s="18"/>
      <c r="AS118" s="38" t="s">
        <v>1136</v>
      </c>
      <c r="AT118" s="18"/>
      <c r="AU118" s="18"/>
      <c r="AV118" s="18"/>
      <c r="AW118" s="20">
        <v>44829</v>
      </c>
      <c r="AX118" s="76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</row>
    <row r="119" spans="1:75" ht="60" x14ac:dyDescent="0.25">
      <c r="A119" s="3"/>
      <c r="B119" s="59"/>
      <c r="C119" s="63" t="s">
        <v>1303</v>
      </c>
      <c r="D119" s="3"/>
      <c r="E119" s="73" t="s">
        <v>1647</v>
      </c>
      <c r="F119" s="3"/>
      <c r="G119" s="69" t="s">
        <v>153</v>
      </c>
      <c r="H119" s="71" t="s">
        <v>154</v>
      </c>
      <c r="I119" s="22">
        <v>0</v>
      </c>
      <c r="J119" s="22">
        <v>0</v>
      </c>
      <c r="K119" s="22">
        <v>0</v>
      </c>
      <c r="L119" s="22">
        <v>0</v>
      </c>
      <c r="M119" s="22">
        <v>124.648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32">
        <f t="shared" si="37"/>
        <v>0</v>
      </c>
      <c r="T119" s="23">
        <f t="shared" si="38"/>
        <v>0</v>
      </c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>
        <f t="shared" si="39"/>
        <v>0</v>
      </c>
      <c r="AI119" s="23"/>
      <c r="AJ119" s="23"/>
      <c r="AK119" s="23"/>
      <c r="AL119" s="23"/>
      <c r="AM119" s="23"/>
      <c r="AN119" s="23"/>
      <c r="AO119" s="23"/>
      <c r="AP119" s="23"/>
      <c r="AQ119" s="34" t="s">
        <v>1127</v>
      </c>
      <c r="AR119" s="35"/>
      <c r="AS119" s="34" t="s">
        <v>1140</v>
      </c>
      <c r="AT119" s="15"/>
      <c r="AU119" s="15"/>
      <c r="AV119" s="15"/>
      <c r="AW119" s="15"/>
      <c r="AX119" s="7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</row>
    <row r="120" spans="1:75" ht="60" x14ac:dyDescent="0.25">
      <c r="A120" s="3"/>
      <c r="B120" s="59"/>
      <c r="C120" s="63" t="s">
        <v>1303</v>
      </c>
      <c r="D120" s="3"/>
      <c r="E120" s="73" t="s">
        <v>1647</v>
      </c>
      <c r="F120" s="3"/>
      <c r="G120" s="69" t="s">
        <v>155</v>
      </c>
      <c r="H120" s="71" t="s">
        <v>154</v>
      </c>
      <c r="I120" s="22">
        <v>0</v>
      </c>
      <c r="J120" s="22">
        <v>0</v>
      </c>
      <c r="K120" s="22">
        <v>0</v>
      </c>
      <c r="L120" s="22">
        <v>0</v>
      </c>
      <c r="M120" s="22">
        <v>99.915999999999997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32">
        <f t="shared" si="37"/>
        <v>0</v>
      </c>
      <c r="T120" s="23">
        <f t="shared" si="38"/>
        <v>0</v>
      </c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>
        <f t="shared" si="39"/>
        <v>0</v>
      </c>
      <c r="AI120" s="23"/>
      <c r="AJ120" s="23"/>
      <c r="AK120" s="23"/>
      <c r="AL120" s="23"/>
      <c r="AM120" s="23"/>
      <c r="AN120" s="23"/>
      <c r="AO120" s="23"/>
      <c r="AP120" s="23"/>
      <c r="AQ120" s="34" t="s">
        <v>1127</v>
      </c>
      <c r="AR120" s="35"/>
      <c r="AS120" s="34" t="s">
        <v>1140</v>
      </c>
      <c r="AT120" s="15"/>
      <c r="AU120" s="15"/>
      <c r="AV120" s="15"/>
      <c r="AW120" s="15"/>
      <c r="AX120" s="7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</row>
    <row r="121" spans="1:75" ht="29.25" customHeight="1" x14ac:dyDescent="0.25">
      <c r="A121" s="3"/>
      <c r="B121" s="59" t="s">
        <v>1323</v>
      </c>
      <c r="C121" s="63" t="s">
        <v>1327</v>
      </c>
      <c r="D121" s="3"/>
      <c r="E121" s="3"/>
      <c r="F121" s="3"/>
      <c r="G121" s="69" t="s">
        <v>156</v>
      </c>
      <c r="H121" s="71" t="s">
        <v>157</v>
      </c>
      <c r="I121" s="22">
        <v>0</v>
      </c>
      <c r="J121" s="23">
        <v>1595</v>
      </c>
      <c r="K121" s="22">
        <v>0</v>
      </c>
      <c r="L121" s="23">
        <v>1595</v>
      </c>
      <c r="M121" s="22">
        <v>170.89699999999999</v>
      </c>
      <c r="N121" s="24">
        <f>L121*M121</f>
        <v>272580.71499999997</v>
      </c>
      <c r="O121" s="24">
        <f>$N$121/4</f>
        <v>68145.178749999992</v>
      </c>
      <c r="P121" s="24">
        <f>$N$121/4</f>
        <v>68145.178749999992</v>
      </c>
      <c r="Q121" s="24">
        <f>$N$121/4</f>
        <v>68145.178749999992</v>
      </c>
      <c r="R121" s="24">
        <f>$N$121/4</f>
        <v>68145.178749999992</v>
      </c>
      <c r="S121" s="32">
        <f t="shared" si="37"/>
        <v>1675</v>
      </c>
      <c r="T121" s="23">
        <f t="shared" si="38"/>
        <v>80</v>
      </c>
      <c r="U121" s="23"/>
      <c r="V121" s="23">
        <v>30</v>
      </c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>
        <v>50</v>
      </c>
      <c r="AH121" s="23">
        <f t="shared" si="39"/>
        <v>0</v>
      </c>
      <c r="AI121" s="23"/>
      <c r="AJ121" s="23"/>
      <c r="AK121" s="23"/>
      <c r="AL121" s="23"/>
      <c r="AM121" s="23"/>
      <c r="AN121" s="23"/>
      <c r="AO121" s="23"/>
      <c r="AP121" s="23"/>
      <c r="AQ121" s="15" t="s">
        <v>1294</v>
      </c>
      <c r="AR121" s="15"/>
      <c r="AS121" s="15"/>
      <c r="AT121" s="15"/>
      <c r="AU121" s="15" t="s">
        <v>1132</v>
      </c>
      <c r="AV121" s="40"/>
      <c r="AW121" s="40"/>
      <c r="AX121" s="75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</row>
    <row r="122" spans="1:75" ht="29.25" customHeight="1" x14ac:dyDescent="0.25">
      <c r="A122" s="3"/>
      <c r="B122" s="59" t="s">
        <v>1323</v>
      </c>
      <c r="C122" s="63" t="s">
        <v>1327</v>
      </c>
      <c r="D122" s="3"/>
      <c r="E122" s="3"/>
      <c r="F122" s="3"/>
      <c r="G122" s="69" t="s">
        <v>156</v>
      </c>
      <c r="H122" s="71" t="s">
        <v>158</v>
      </c>
      <c r="I122" s="22">
        <v>0</v>
      </c>
      <c r="J122" s="23">
        <v>3366</v>
      </c>
      <c r="K122" s="22">
        <v>0</v>
      </c>
      <c r="L122" s="23">
        <v>3366</v>
      </c>
      <c r="M122" s="22">
        <v>410.31400000000002</v>
      </c>
      <c r="N122" s="24">
        <f>M122*L122</f>
        <v>1381116.9240000001</v>
      </c>
      <c r="O122" s="24">
        <f>$N$122/4</f>
        <v>345279.23100000003</v>
      </c>
      <c r="P122" s="24">
        <f>$N$122/4</f>
        <v>345279.23100000003</v>
      </c>
      <c r="Q122" s="24">
        <f>$N$122/4</f>
        <v>345279.23100000003</v>
      </c>
      <c r="R122" s="24">
        <f>$N$122/4</f>
        <v>345279.23100000003</v>
      </c>
      <c r="S122" s="32">
        <f t="shared" si="37"/>
        <v>3516</v>
      </c>
      <c r="T122" s="23">
        <f t="shared" si="38"/>
        <v>150</v>
      </c>
      <c r="U122" s="23"/>
      <c r="V122" s="23">
        <v>30</v>
      </c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>
        <v>120</v>
      </c>
      <c r="AH122" s="23">
        <f t="shared" si="39"/>
        <v>0</v>
      </c>
      <c r="AI122" s="23"/>
      <c r="AJ122" s="23"/>
      <c r="AK122" s="23"/>
      <c r="AL122" s="23"/>
      <c r="AM122" s="23"/>
      <c r="AN122" s="23"/>
      <c r="AO122" s="23"/>
      <c r="AP122" s="23"/>
      <c r="AQ122" s="15" t="s">
        <v>1294</v>
      </c>
      <c r="AR122" s="15"/>
      <c r="AS122" s="15"/>
      <c r="AT122" s="15"/>
      <c r="AU122" s="15" t="s">
        <v>1132</v>
      </c>
      <c r="AV122" s="15"/>
      <c r="AW122" s="15"/>
      <c r="AX122" s="75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</row>
    <row r="123" spans="1:75" ht="29.25" customHeight="1" x14ac:dyDescent="0.25">
      <c r="A123" s="3"/>
      <c r="B123" s="59" t="s">
        <v>1323</v>
      </c>
      <c r="C123" s="63" t="s">
        <v>1327</v>
      </c>
      <c r="D123" s="3"/>
      <c r="E123" s="3"/>
      <c r="F123" s="3"/>
      <c r="G123" s="69" t="s">
        <v>156</v>
      </c>
      <c r="H123" s="71" t="s">
        <v>159</v>
      </c>
      <c r="I123" s="22">
        <v>0</v>
      </c>
      <c r="J123" s="23">
        <v>1377</v>
      </c>
      <c r="K123" s="22">
        <v>0</v>
      </c>
      <c r="L123" s="23">
        <v>1377</v>
      </c>
      <c r="M123" s="22">
        <v>774.82</v>
      </c>
      <c r="N123" s="24">
        <v>1066927.5448</v>
      </c>
      <c r="O123" s="24">
        <v>266731.89</v>
      </c>
      <c r="P123" s="24">
        <v>266731.89</v>
      </c>
      <c r="Q123" s="24">
        <v>266731.89</v>
      </c>
      <c r="R123" s="24">
        <v>266731.89</v>
      </c>
      <c r="S123" s="32">
        <f t="shared" si="37"/>
        <v>1547</v>
      </c>
      <c r="T123" s="23">
        <f t="shared" si="38"/>
        <v>170</v>
      </c>
      <c r="U123" s="23"/>
      <c r="V123" s="23">
        <v>30</v>
      </c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>
        <v>140</v>
      </c>
      <c r="AH123" s="23">
        <f t="shared" si="39"/>
        <v>0</v>
      </c>
      <c r="AI123" s="23"/>
      <c r="AJ123" s="23"/>
      <c r="AK123" s="23"/>
      <c r="AL123" s="23"/>
      <c r="AM123" s="23"/>
      <c r="AN123" s="23"/>
      <c r="AO123" s="23"/>
      <c r="AP123" s="23"/>
      <c r="AQ123" s="15" t="s">
        <v>1294</v>
      </c>
      <c r="AR123" s="15"/>
      <c r="AS123" s="15"/>
      <c r="AT123" s="15"/>
      <c r="AU123" s="15" t="s">
        <v>1132</v>
      </c>
      <c r="AV123" s="15"/>
      <c r="AW123" s="15"/>
      <c r="AX123" s="75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</row>
    <row r="124" spans="1:75" s="11" customFormat="1" ht="29.25" customHeight="1" x14ac:dyDescent="0.25">
      <c r="A124" s="9"/>
      <c r="B124" s="61"/>
      <c r="C124" s="63" t="s">
        <v>1327</v>
      </c>
      <c r="D124" s="9"/>
      <c r="E124" s="73" t="s">
        <v>1552</v>
      </c>
      <c r="F124" s="9"/>
      <c r="G124" s="69" t="s">
        <v>1546</v>
      </c>
      <c r="H124" s="71" t="s">
        <v>1547</v>
      </c>
      <c r="I124" s="26">
        <v>0</v>
      </c>
      <c r="J124" s="25">
        <v>759</v>
      </c>
      <c r="K124" s="26">
        <v>0</v>
      </c>
      <c r="L124" s="25">
        <v>759</v>
      </c>
      <c r="M124" s="26">
        <v>1340.9770000000001</v>
      </c>
      <c r="N124" s="27">
        <f>L124*M124</f>
        <v>1017801.5430000001</v>
      </c>
      <c r="O124" s="27">
        <f>$N$124/4</f>
        <v>254450.38575000002</v>
      </c>
      <c r="P124" s="27">
        <f t="shared" ref="P124:R124" si="45">$N$124/4</f>
        <v>254450.38575000002</v>
      </c>
      <c r="Q124" s="27">
        <f t="shared" si="45"/>
        <v>254450.38575000002</v>
      </c>
      <c r="R124" s="27">
        <f t="shared" si="45"/>
        <v>254450.38575000002</v>
      </c>
      <c r="S124" s="74">
        <f t="shared" si="37"/>
        <v>789</v>
      </c>
      <c r="T124" s="25">
        <f t="shared" si="38"/>
        <v>30</v>
      </c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>
        <v>30</v>
      </c>
      <c r="AH124" s="25"/>
      <c r="AI124" s="25"/>
      <c r="AJ124" s="25"/>
      <c r="AK124" s="25"/>
      <c r="AL124" s="25"/>
      <c r="AM124" s="25"/>
      <c r="AN124" s="25"/>
      <c r="AO124" s="25"/>
      <c r="AP124" s="25"/>
      <c r="AQ124" s="18"/>
      <c r="AR124" s="18"/>
      <c r="AS124" s="18"/>
      <c r="AT124" s="18"/>
      <c r="AU124" s="18"/>
      <c r="AV124" s="18"/>
      <c r="AW124" s="18"/>
      <c r="AX124" s="76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</row>
    <row r="125" spans="1:75" ht="29.25" customHeight="1" x14ac:dyDescent="0.25">
      <c r="A125" s="3"/>
      <c r="B125" s="59" t="s">
        <v>1324</v>
      </c>
      <c r="C125" s="63" t="s">
        <v>1327</v>
      </c>
      <c r="D125" s="3"/>
      <c r="E125" s="3"/>
      <c r="F125" s="3"/>
      <c r="G125" s="69" t="s">
        <v>1204</v>
      </c>
      <c r="H125" s="71" t="s">
        <v>160</v>
      </c>
      <c r="I125" s="22">
        <v>0</v>
      </c>
      <c r="J125" s="23">
        <v>41565</v>
      </c>
      <c r="K125" s="22">
        <v>0</v>
      </c>
      <c r="L125" s="23">
        <v>41565</v>
      </c>
      <c r="M125" s="22">
        <v>7.0330000000000004</v>
      </c>
      <c r="N125" s="24">
        <v>292341.54609999998</v>
      </c>
      <c r="O125" s="24">
        <v>73085.39</v>
      </c>
      <c r="P125" s="24">
        <v>73085.39</v>
      </c>
      <c r="Q125" s="24">
        <v>73085.39</v>
      </c>
      <c r="R125" s="24">
        <v>73085.39</v>
      </c>
      <c r="S125" s="32">
        <f t="shared" si="37"/>
        <v>41565</v>
      </c>
      <c r="T125" s="23">
        <f t="shared" si="38"/>
        <v>0</v>
      </c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>
        <f t="shared" si="39"/>
        <v>0</v>
      </c>
      <c r="AI125" s="23"/>
      <c r="AJ125" s="23"/>
      <c r="AK125" s="23"/>
      <c r="AL125" s="23"/>
      <c r="AM125" s="23"/>
      <c r="AN125" s="23"/>
      <c r="AO125" s="23"/>
      <c r="AP125" s="23"/>
      <c r="AQ125" s="15" t="s">
        <v>1126</v>
      </c>
      <c r="AR125" s="15" t="s">
        <v>1133</v>
      </c>
      <c r="AS125" s="15"/>
      <c r="AT125" s="15"/>
      <c r="AU125" s="15"/>
      <c r="AV125" s="15"/>
      <c r="AW125" s="15"/>
      <c r="AX125" s="75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</row>
    <row r="126" spans="1:75" ht="29.25" customHeight="1" x14ac:dyDescent="0.25">
      <c r="A126" s="3"/>
      <c r="B126" s="59" t="s">
        <v>1324</v>
      </c>
      <c r="C126" s="63" t="s">
        <v>1327</v>
      </c>
      <c r="D126" s="3"/>
      <c r="E126" s="3"/>
      <c r="F126" s="3"/>
      <c r="G126" s="69" t="s">
        <v>1204</v>
      </c>
      <c r="H126" s="71" t="s">
        <v>161</v>
      </c>
      <c r="I126" s="22">
        <v>0</v>
      </c>
      <c r="J126" s="23">
        <v>19085</v>
      </c>
      <c r="K126" s="22">
        <v>0</v>
      </c>
      <c r="L126" s="23">
        <v>19085</v>
      </c>
      <c r="M126" s="22">
        <v>5.14</v>
      </c>
      <c r="N126" s="24">
        <f>L126*M126</f>
        <v>98096.9</v>
      </c>
      <c r="O126" s="24">
        <f>$N$126/4</f>
        <v>24524.224999999999</v>
      </c>
      <c r="P126" s="24">
        <f>$N$126/4</f>
        <v>24524.224999999999</v>
      </c>
      <c r="Q126" s="24">
        <f>$N$126/4</f>
        <v>24524.224999999999</v>
      </c>
      <c r="R126" s="24">
        <f>$N$126/4</f>
        <v>24524.224999999999</v>
      </c>
      <c r="S126" s="32">
        <f t="shared" si="37"/>
        <v>19105</v>
      </c>
      <c r="T126" s="23">
        <f t="shared" si="38"/>
        <v>20</v>
      </c>
      <c r="U126" s="23"/>
      <c r="V126" s="23"/>
      <c r="W126" s="23"/>
      <c r="X126" s="23"/>
      <c r="Y126" s="23"/>
      <c r="Z126" s="23">
        <v>20</v>
      </c>
      <c r="AA126" s="23"/>
      <c r="AB126" s="23"/>
      <c r="AC126" s="23"/>
      <c r="AD126" s="23"/>
      <c r="AE126" s="23"/>
      <c r="AF126" s="23"/>
      <c r="AG126" s="23"/>
      <c r="AH126" s="23">
        <f t="shared" si="39"/>
        <v>0</v>
      </c>
      <c r="AI126" s="23"/>
      <c r="AJ126" s="23"/>
      <c r="AK126" s="23"/>
      <c r="AL126" s="23"/>
      <c r="AM126" s="23"/>
      <c r="AN126" s="23"/>
      <c r="AO126" s="23"/>
      <c r="AP126" s="23"/>
      <c r="AQ126" s="15" t="s">
        <v>1126</v>
      </c>
      <c r="AR126" s="15" t="s">
        <v>1133</v>
      </c>
      <c r="AS126" s="15"/>
      <c r="AT126" s="15"/>
      <c r="AU126" s="15"/>
      <c r="AV126" s="15"/>
      <c r="AW126" s="15"/>
      <c r="AX126" s="75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</row>
    <row r="127" spans="1:75" ht="29.25" customHeight="1" x14ac:dyDescent="0.25">
      <c r="A127" s="3"/>
      <c r="B127" s="59" t="s">
        <v>1323</v>
      </c>
      <c r="C127" s="63" t="s">
        <v>1327</v>
      </c>
      <c r="D127" s="3"/>
      <c r="E127" s="3"/>
      <c r="F127" s="3"/>
      <c r="G127" s="69" t="s">
        <v>162</v>
      </c>
      <c r="H127" s="71" t="s">
        <v>163</v>
      </c>
      <c r="I127" s="22">
        <v>0</v>
      </c>
      <c r="J127" s="23">
        <v>1895</v>
      </c>
      <c r="K127" s="22">
        <v>0</v>
      </c>
      <c r="L127" s="23">
        <v>1895</v>
      </c>
      <c r="M127" s="22">
        <v>164.87100000000001</v>
      </c>
      <c r="N127" s="24">
        <v>312430.52039999998</v>
      </c>
      <c r="O127" s="24">
        <v>78107.63</v>
      </c>
      <c r="P127" s="24">
        <v>78107.63</v>
      </c>
      <c r="Q127" s="24">
        <v>78107.63</v>
      </c>
      <c r="R127" s="24">
        <v>78107.63</v>
      </c>
      <c r="S127" s="32">
        <f t="shared" si="37"/>
        <v>1895</v>
      </c>
      <c r="T127" s="23">
        <f t="shared" si="38"/>
        <v>0</v>
      </c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>
        <f t="shared" si="39"/>
        <v>0</v>
      </c>
      <c r="AI127" s="23"/>
      <c r="AJ127" s="23"/>
      <c r="AK127" s="23"/>
      <c r="AL127" s="23"/>
      <c r="AM127" s="23"/>
      <c r="AN127" s="23"/>
      <c r="AO127" s="23"/>
      <c r="AP127" s="23"/>
      <c r="AQ127" s="15" t="s">
        <v>1294</v>
      </c>
      <c r="AR127" s="15"/>
      <c r="AS127" s="15"/>
      <c r="AT127" s="15"/>
      <c r="AU127" s="15" t="s">
        <v>1132</v>
      </c>
      <c r="AV127" s="15"/>
      <c r="AW127" s="15"/>
      <c r="AX127" s="75" t="s">
        <v>1359</v>
      </c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</row>
    <row r="128" spans="1:75" ht="30" x14ac:dyDescent="0.25">
      <c r="A128" s="3"/>
      <c r="B128" s="59" t="s">
        <v>1323</v>
      </c>
      <c r="C128" s="63" t="s">
        <v>1327</v>
      </c>
      <c r="D128" s="3"/>
      <c r="E128" s="3"/>
      <c r="F128" s="3"/>
      <c r="G128" s="69" t="s">
        <v>162</v>
      </c>
      <c r="H128" s="71" t="s">
        <v>164</v>
      </c>
      <c r="I128" s="22">
        <v>0</v>
      </c>
      <c r="J128" s="23">
        <v>8279</v>
      </c>
      <c r="K128" s="22">
        <v>0</v>
      </c>
      <c r="L128" s="23">
        <v>8279</v>
      </c>
      <c r="M128" s="22">
        <v>281</v>
      </c>
      <c r="N128" s="24">
        <v>2326402.4109</v>
      </c>
      <c r="O128" s="24">
        <v>581600.6</v>
      </c>
      <c r="P128" s="24">
        <v>581600.6</v>
      </c>
      <c r="Q128" s="24">
        <v>581600.6</v>
      </c>
      <c r="R128" s="24">
        <v>581600.6</v>
      </c>
      <c r="S128" s="32">
        <f t="shared" si="37"/>
        <v>8279</v>
      </c>
      <c r="T128" s="23">
        <f t="shared" si="38"/>
        <v>0</v>
      </c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>
        <f t="shared" si="39"/>
        <v>0</v>
      </c>
      <c r="AI128" s="23"/>
      <c r="AJ128" s="23"/>
      <c r="AK128" s="23"/>
      <c r="AL128" s="23"/>
      <c r="AM128" s="23"/>
      <c r="AN128" s="23"/>
      <c r="AO128" s="23"/>
      <c r="AP128" s="23"/>
      <c r="AQ128" s="15" t="s">
        <v>1294</v>
      </c>
      <c r="AR128" s="15"/>
      <c r="AS128" s="15"/>
      <c r="AT128" s="15"/>
      <c r="AU128" s="15" t="s">
        <v>1132</v>
      </c>
      <c r="AV128" s="15"/>
      <c r="AW128" s="15"/>
      <c r="AX128" s="75" t="s">
        <v>1359</v>
      </c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</row>
    <row r="129" spans="1:75" ht="35.25" customHeight="1" x14ac:dyDescent="0.25">
      <c r="A129" s="3"/>
      <c r="B129" s="59" t="s">
        <v>1321</v>
      </c>
      <c r="C129" s="63" t="s">
        <v>1327</v>
      </c>
      <c r="D129" s="3"/>
      <c r="E129" s="3"/>
      <c r="F129" s="3"/>
      <c r="G129" s="69" t="s">
        <v>1205</v>
      </c>
      <c r="H129" s="71" t="s">
        <v>165</v>
      </c>
      <c r="I129" s="22">
        <v>0</v>
      </c>
      <c r="J129" s="22">
        <v>114</v>
      </c>
      <c r="K129" s="22">
        <v>0</v>
      </c>
      <c r="L129" s="22">
        <v>114</v>
      </c>
      <c r="M129" s="24">
        <v>2799.0140000000001</v>
      </c>
      <c r="N129" s="24">
        <v>319087.63150000002</v>
      </c>
      <c r="O129" s="24">
        <v>79771.91</v>
      </c>
      <c r="P129" s="24">
        <v>79771.91</v>
      </c>
      <c r="Q129" s="24">
        <v>79771.91</v>
      </c>
      <c r="R129" s="24">
        <v>79771.91</v>
      </c>
      <c r="S129" s="32">
        <f t="shared" si="37"/>
        <v>114</v>
      </c>
      <c r="T129" s="23">
        <f t="shared" si="38"/>
        <v>0</v>
      </c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>
        <f t="shared" si="39"/>
        <v>0</v>
      </c>
      <c r="AI129" s="23"/>
      <c r="AJ129" s="23"/>
      <c r="AK129" s="23"/>
      <c r="AL129" s="23"/>
      <c r="AM129" s="23"/>
      <c r="AN129" s="23"/>
      <c r="AO129" s="23"/>
      <c r="AP129" s="23"/>
      <c r="AQ129" s="15" t="s">
        <v>1126</v>
      </c>
      <c r="AR129" s="15" t="s">
        <v>1133</v>
      </c>
      <c r="AS129" s="15"/>
      <c r="AT129" s="15"/>
      <c r="AU129" s="15"/>
      <c r="AV129" s="40"/>
      <c r="AW129" s="40"/>
      <c r="AX129" s="75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</row>
    <row r="130" spans="1:75" ht="35.25" customHeight="1" x14ac:dyDescent="0.25">
      <c r="A130" s="3"/>
      <c r="B130" s="59" t="s">
        <v>1321</v>
      </c>
      <c r="C130" s="63" t="s">
        <v>1327</v>
      </c>
      <c r="D130" s="3"/>
      <c r="E130" s="3"/>
      <c r="F130" s="3"/>
      <c r="G130" s="69" t="s">
        <v>1205</v>
      </c>
      <c r="H130" s="71" t="s">
        <v>166</v>
      </c>
      <c r="I130" s="22">
        <v>0</v>
      </c>
      <c r="J130" s="22">
        <v>30</v>
      </c>
      <c r="K130" s="22">
        <v>0</v>
      </c>
      <c r="L130" s="22">
        <v>30</v>
      </c>
      <c r="M130" s="24">
        <v>4266.2879999999996</v>
      </c>
      <c r="N130" s="24">
        <v>127988.6394</v>
      </c>
      <c r="O130" s="24">
        <v>31997.16</v>
      </c>
      <c r="P130" s="24">
        <v>31997.16</v>
      </c>
      <c r="Q130" s="24">
        <v>31997.16</v>
      </c>
      <c r="R130" s="24">
        <v>31997.16</v>
      </c>
      <c r="S130" s="32">
        <f t="shared" si="37"/>
        <v>30</v>
      </c>
      <c r="T130" s="23">
        <f t="shared" si="38"/>
        <v>0</v>
      </c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>
        <f t="shared" si="39"/>
        <v>0</v>
      </c>
      <c r="AI130" s="23"/>
      <c r="AJ130" s="23"/>
      <c r="AK130" s="23"/>
      <c r="AL130" s="23"/>
      <c r="AM130" s="23"/>
      <c r="AN130" s="23"/>
      <c r="AO130" s="23"/>
      <c r="AP130" s="23"/>
      <c r="AQ130" s="15" t="s">
        <v>1126</v>
      </c>
      <c r="AR130" s="15" t="s">
        <v>1133</v>
      </c>
      <c r="AS130" s="15"/>
      <c r="AT130" s="15"/>
      <c r="AU130" s="15"/>
      <c r="AV130" s="15"/>
      <c r="AW130" s="15"/>
      <c r="AX130" s="75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</row>
    <row r="131" spans="1:75" ht="35.25" customHeight="1" x14ac:dyDescent="0.25">
      <c r="A131" s="3"/>
      <c r="B131" s="59" t="s">
        <v>1321</v>
      </c>
      <c r="C131" s="63" t="s">
        <v>1327</v>
      </c>
      <c r="D131" s="3"/>
      <c r="E131" s="3"/>
      <c r="F131" s="3"/>
      <c r="G131" s="69" t="s">
        <v>1205</v>
      </c>
      <c r="H131" s="71" t="s">
        <v>167</v>
      </c>
      <c r="I131" s="22">
        <v>0</v>
      </c>
      <c r="J131" s="22">
        <v>382</v>
      </c>
      <c r="K131" s="22">
        <v>0</v>
      </c>
      <c r="L131" s="22">
        <v>382</v>
      </c>
      <c r="M131" s="24">
        <v>1067.0550000000001</v>
      </c>
      <c r="N131" s="24">
        <v>407615.00919999997</v>
      </c>
      <c r="O131" s="24">
        <v>101903.75</v>
      </c>
      <c r="P131" s="24">
        <v>101903.75</v>
      </c>
      <c r="Q131" s="24">
        <v>101903.75</v>
      </c>
      <c r="R131" s="24">
        <v>101903.75</v>
      </c>
      <c r="S131" s="32">
        <f t="shared" si="37"/>
        <v>382</v>
      </c>
      <c r="T131" s="23">
        <f t="shared" si="38"/>
        <v>0</v>
      </c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>
        <f t="shared" si="39"/>
        <v>0</v>
      </c>
      <c r="AI131" s="23"/>
      <c r="AJ131" s="23"/>
      <c r="AK131" s="23"/>
      <c r="AL131" s="23"/>
      <c r="AM131" s="23"/>
      <c r="AN131" s="23"/>
      <c r="AO131" s="23"/>
      <c r="AP131" s="23"/>
      <c r="AQ131" s="15" t="s">
        <v>1126</v>
      </c>
      <c r="AR131" s="15" t="s">
        <v>1133</v>
      </c>
      <c r="AS131" s="15"/>
      <c r="AT131" s="15"/>
      <c r="AU131" s="15"/>
      <c r="AV131" s="15"/>
      <c r="AW131" s="15"/>
      <c r="AX131" s="75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</row>
    <row r="132" spans="1:75" s="11" customFormat="1" ht="35.25" customHeight="1" x14ac:dyDescent="0.25">
      <c r="A132" s="9"/>
      <c r="B132" s="61"/>
      <c r="C132" s="73"/>
      <c r="D132" s="9"/>
      <c r="E132" s="73" t="s">
        <v>1641</v>
      </c>
      <c r="F132" s="9"/>
      <c r="G132" s="69" t="s">
        <v>1574</v>
      </c>
      <c r="H132" s="71" t="s">
        <v>139</v>
      </c>
      <c r="I132" s="25">
        <v>1852</v>
      </c>
      <c r="J132" s="26">
        <v>0</v>
      </c>
      <c r="K132" s="26">
        <v>0</v>
      </c>
      <c r="L132" s="25">
        <v>1852</v>
      </c>
      <c r="M132" s="27">
        <v>441.7</v>
      </c>
      <c r="N132" s="27">
        <v>818031.22</v>
      </c>
      <c r="O132" s="27">
        <v>818031.22</v>
      </c>
      <c r="P132" s="27"/>
      <c r="Q132" s="27"/>
      <c r="R132" s="27"/>
      <c r="S132" s="74">
        <f t="shared" si="37"/>
        <v>1852</v>
      </c>
      <c r="T132" s="25">
        <f t="shared" si="38"/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56"/>
      <c r="AR132" s="56"/>
      <c r="AS132" s="56"/>
      <c r="AT132" s="56"/>
      <c r="AU132" s="56"/>
      <c r="AV132" s="56"/>
      <c r="AW132" s="56"/>
      <c r="AX132" s="76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</row>
    <row r="133" spans="1:75" s="11" customFormat="1" ht="35.25" customHeight="1" x14ac:dyDescent="0.25">
      <c r="A133" s="9"/>
      <c r="B133" s="61"/>
      <c r="C133" s="73"/>
      <c r="D133" s="9"/>
      <c r="E133" s="73" t="s">
        <v>1641</v>
      </c>
      <c r="F133" s="9"/>
      <c r="G133" s="69" t="s">
        <v>1571</v>
      </c>
      <c r="H133" s="71" t="s">
        <v>142</v>
      </c>
      <c r="I133" s="25">
        <v>4921</v>
      </c>
      <c r="J133" s="26">
        <v>0</v>
      </c>
      <c r="K133" s="26">
        <v>0</v>
      </c>
      <c r="L133" s="25">
        <v>4921</v>
      </c>
      <c r="M133" s="27">
        <v>406.1</v>
      </c>
      <c r="N133" s="27">
        <v>1998426.45</v>
      </c>
      <c r="O133" s="27">
        <v>1998426.45</v>
      </c>
      <c r="P133" s="27"/>
      <c r="Q133" s="27"/>
      <c r="R133" s="27"/>
      <c r="S133" s="74">
        <f t="shared" si="37"/>
        <v>4921</v>
      </c>
      <c r="T133" s="25">
        <f t="shared" si="38"/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56"/>
      <c r="AR133" s="56"/>
      <c r="AS133" s="56"/>
      <c r="AT133" s="56"/>
      <c r="AU133" s="56"/>
      <c r="AV133" s="56"/>
      <c r="AW133" s="56"/>
      <c r="AX133" s="76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</row>
    <row r="134" spans="1:75" s="11" customFormat="1" ht="35.25" customHeight="1" x14ac:dyDescent="0.25">
      <c r="A134" s="9"/>
      <c r="B134" s="61"/>
      <c r="C134" s="73"/>
      <c r="D134" s="9"/>
      <c r="E134" s="73" t="s">
        <v>1641</v>
      </c>
      <c r="F134" s="9"/>
      <c r="G134" s="69" t="s">
        <v>1571</v>
      </c>
      <c r="H134" s="71" t="s">
        <v>143</v>
      </c>
      <c r="I134" s="26">
        <v>895</v>
      </c>
      <c r="J134" s="26">
        <v>0</v>
      </c>
      <c r="K134" s="26">
        <v>0</v>
      </c>
      <c r="L134" s="26">
        <v>895</v>
      </c>
      <c r="M134" s="27">
        <v>101.53</v>
      </c>
      <c r="N134" s="27">
        <v>90865.25</v>
      </c>
      <c r="O134" s="27">
        <v>90865.25</v>
      </c>
      <c r="P134" s="27"/>
      <c r="Q134" s="27"/>
      <c r="R134" s="27"/>
      <c r="S134" s="74">
        <f t="shared" si="37"/>
        <v>895</v>
      </c>
      <c r="T134" s="25">
        <f t="shared" si="38"/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56"/>
      <c r="AR134" s="56"/>
      <c r="AS134" s="56"/>
      <c r="AT134" s="56"/>
      <c r="AU134" s="56"/>
      <c r="AV134" s="56"/>
      <c r="AW134" s="56"/>
      <c r="AX134" s="76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</row>
    <row r="135" spans="1:75" s="11" customFormat="1" ht="35.25" customHeight="1" x14ac:dyDescent="0.25">
      <c r="A135" s="9"/>
      <c r="B135" s="61"/>
      <c r="C135" s="73"/>
      <c r="D135" s="9"/>
      <c r="E135" s="73" t="s">
        <v>1641</v>
      </c>
      <c r="F135" s="9"/>
      <c r="G135" s="69" t="s">
        <v>1571</v>
      </c>
      <c r="H135" s="71" t="s">
        <v>144</v>
      </c>
      <c r="I135" s="25">
        <v>7043</v>
      </c>
      <c r="J135" s="26">
        <v>0</v>
      </c>
      <c r="K135" s="26">
        <v>0</v>
      </c>
      <c r="L135" s="25">
        <v>7043</v>
      </c>
      <c r="M135" s="27">
        <v>203.05</v>
      </c>
      <c r="N135" s="27">
        <v>1430087.12</v>
      </c>
      <c r="O135" s="27">
        <v>1430087.12</v>
      </c>
      <c r="P135" s="27"/>
      <c r="Q135" s="27"/>
      <c r="R135" s="27"/>
      <c r="S135" s="74">
        <f t="shared" si="37"/>
        <v>7043</v>
      </c>
      <c r="T135" s="25">
        <f t="shared" si="38"/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56"/>
      <c r="AR135" s="56"/>
      <c r="AS135" s="56"/>
      <c r="AT135" s="56"/>
      <c r="AU135" s="56"/>
      <c r="AV135" s="56"/>
      <c r="AW135" s="56"/>
      <c r="AX135" s="76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</row>
    <row r="136" spans="1:75" s="11" customFormat="1" ht="35.25" customHeight="1" x14ac:dyDescent="0.25">
      <c r="A136" s="9"/>
      <c r="B136" s="61"/>
      <c r="C136" s="73"/>
      <c r="D136" s="9"/>
      <c r="E136" s="73" t="s">
        <v>1641</v>
      </c>
      <c r="F136" s="9"/>
      <c r="G136" s="69" t="s">
        <v>1572</v>
      </c>
      <c r="H136" s="71" t="s">
        <v>1573</v>
      </c>
      <c r="I136" s="25">
        <v>22980</v>
      </c>
      <c r="J136" s="26">
        <v>0</v>
      </c>
      <c r="K136" s="26">
        <v>0</v>
      </c>
      <c r="L136" s="25">
        <v>22980</v>
      </c>
      <c r="M136" s="27">
        <v>150</v>
      </c>
      <c r="N136" s="27">
        <v>3447000</v>
      </c>
      <c r="O136" s="27">
        <v>3447000</v>
      </c>
      <c r="P136" s="27"/>
      <c r="Q136" s="27"/>
      <c r="R136" s="27"/>
      <c r="S136" s="74">
        <f t="shared" si="37"/>
        <v>22980</v>
      </c>
      <c r="T136" s="25">
        <f t="shared" si="38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56"/>
      <c r="AR136" s="56"/>
      <c r="AS136" s="56"/>
      <c r="AT136" s="56"/>
      <c r="AU136" s="56"/>
      <c r="AV136" s="56"/>
      <c r="AW136" s="56"/>
      <c r="AX136" s="76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</row>
    <row r="137" spans="1:75" x14ac:dyDescent="0.25">
      <c r="A137" s="5"/>
      <c r="B137" s="60"/>
      <c r="C137" s="5"/>
      <c r="D137" s="5"/>
      <c r="E137" s="5"/>
      <c r="F137" s="5" t="s">
        <v>168</v>
      </c>
      <c r="G137" s="68" t="s">
        <v>169</v>
      </c>
      <c r="H137" s="66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32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49" t="s">
        <v>1294</v>
      </c>
      <c r="AR137" s="49"/>
      <c r="AS137" s="49"/>
      <c r="AT137" s="49"/>
      <c r="AU137" s="49" t="s">
        <v>1132</v>
      </c>
      <c r="AV137" s="49"/>
      <c r="AW137" s="49"/>
      <c r="AX137" s="7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</row>
    <row r="138" spans="1:75" s="11" customFormat="1" ht="36" x14ac:dyDescent="0.25">
      <c r="A138" s="9"/>
      <c r="B138" s="61" t="s">
        <v>1436</v>
      </c>
      <c r="C138" s="73" t="s">
        <v>1327</v>
      </c>
      <c r="D138" s="9"/>
      <c r="E138" s="73" t="s">
        <v>1534</v>
      </c>
      <c r="F138" s="9"/>
      <c r="G138" s="69" t="s">
        <v>170</v>
      </c>
      <c r="H138" s="71" t="s">
        <v>171</v>
      </c>
      <c r="I138" s="26">
        <v>0</v>
      </c>
      <c r="J138" s="25">
        <v>3026</v>
      </c>
      <c r="K138" s="26">
        <v>150</v>
      </c>
      <c r="L138" s="25">
        <f>J138+K138</f>
        <v>3176</v>
      </c>
      <c r="M138" s="26">
        <v>264.36399999999998</v>
      </c>
      <c r="N138" s="27">
        <f>L138*M138</f>
        <v>839620.0639999999</v>
      </c>
      <c r="O138" s="27">
        <f>$N$138/4</f>
        <v>209905.01599999997</v>
      </c>
      <c r="P138" s="27">
        <f>$N$138/4</f>
        <v>209905.01599999997</v>
      </c>
      <c r="Q138" s="27">
        <f>$N$138/4</f>
        <v>209905.01599999997</v>
      </c>
      <c r="R138" s="27">
        <f>$N$138/4</f>
        <v>209905.01599999997</v>
      </c>
      <c r="S138" s="74">
        <f t="shared" ref="S138:S143" si="46">L138+T138</f>
        <v>3306</v>
      </c>
      <c r="T138" s="25">
        <f t="shared" ref="T138:T143" si="47">U138+V138+W138+X138+Y138+Z138+AA138+AB138+AC138+AD138+AE138+AF138+AG138+AH138</f>
        <v>130</v>
      </c>
      <c r="U138" s="25"/>
      <c r="V138" s="25">
        <v>10</v>
      </c>
      <c r="W138" s="25"/>
      <c r="X138" s="25"/>
      <c r="Y138" s="25"/>
      <c r="Z138" s="25">
        <v>20</v>
      </c>
      <c r="AA138" s="25"/>
      <c r="AB138" s="25"/>
      <c r="AC138" s="25"/>
      <c r="AD138" s="25"/>
      <c r="AE138" s="25"/>
      <c r="AF138" s="25"/>
      <c r="AG138" s="25">
        <v>100</v>
      </c>
      <c r="AH138" s="25">
        <f t="shared" ref="AH138:AH143" si="48">AJ138+AK138+AL138+AM138+AN138+AO138+AP138+AI138</f>
        <v>0</v>
      </c>
      <c r="AI138" s="25"/>
      <c r="AJ138" s="25"/>
      <c r="AK138" s="25"/>
      <c r="AL138" s="25"/>
      <c r="AM138" s="25"/>
      <c r="AN138" s="25"/>
      <c r="AO138" s="25"/>
      <c r="AP138" s="25"/>
      <c r="AQ138" s="18" t="s">
        <v>1294</v>
      </c>
      <c r="AR138" s="18"/>
      <c r="AS138" s="18"/>
      <c r="AT138" s="18"/>
      <c r="AU138" s="18" t="s">
        <v>1132</v>
      </c>
      <c r="AV138" s="18"/>
      <c r="AW138" s="18"/>
      <c r="AX138" s="76" t="s">
        <v>1413</v>
      </c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</row>
    <row r="139" spans="1:75" ht="30" x14ac:dyDescent="0.25">
      <c r="A139" s="3"/>
      <c r="B139" s="59" t="s">
        <v>1436</v>
      </c>
      <c r="C139" s="63" t="s">
        <v>1327</v>
      </c>
      <c r="D139" s="3"/>
      <c r="E139" s="3"/>
      <c r="F139" s="3"/>
      <c r="G139" s="69" t="s">
        <v>170</v>
      </c>
      <c r="H139" s="71" t="s">
        <v>172</v>
      </c>
      <c r="I139" s="22">
        <v>0</v>
      </c>
      <c r="J139" s="23">
        <v>20969</v>
      </c>
      <c r="K139" s="22">
        <v>540</v>
      </c>
      <c r="L139" s="23">
        <f>J139+K139</f>
        <v>21509</v>
      </c>
      <c r="M139" s="22">
        <v>52.862000000000002</v>
      </c>
      <c r="N139" s="24">
        <f>L139*M139</f>
        <v>1137008.7580000001</v>
      </c>
      <c r="O139" s="24">
        <f>$N$139/4</f>
        <v>284252.18950000004</v>
      </c>
      <c r="P139" s="24">
        <f>$N$139/4</f>
        <v>284252.18950000004</v>
      </c>
      <c r="Q139" s="24">
        <f>$N$139/4</f>
        <v>284252.18950000004</v>
      </c>
      <c r="R139" s="24">
        <f>$N$139/4</f>
        <v>284252.18950000004</v>
      </c>
      <c r="S139" s="32">
        <f t="shared" si="46"/>
        <v>22039</v>
      </c>
      <c r="T139" s="23">
        <f t="shared" si="47"/>
        <v>530</v>
      </c>
      <c r="U139" s="23"/>
      <c r="V139" s="23">
        <v>400</v>
      </c>
      <c r="W139" s="23"/>
      <c r="X139" s="23">
        <v>30</v>
      </c>
      <c r="Y139" s="23"/>
      <c r="Z139" s="23"/>
      <c r="AA139" s="23"/>
      <c r="AB139" s="23"/>
      <c r="AC139" s="23"/>
      <c r="AD139" s="23"/>
      <c r="AE139" s="23"/>
      <c r="AF139" s="23"/>
      <c r="AG139" s="23">
        <v>100</v>
      </c>
      <c r="AH139" s="23">
        <f t="shared" si="48"/>
        <v>0</v>
      </c>
      <c r="AI139" s="23"/>
      <c r="AJ139" s="23"/>
      <c r="AK139" s="23"/>
      <c r="AL139" s="23"/>
      <c r="AM139" s="23"/>
      <c r="AN139" s="23"/>
      <c r="AO139" s="23"/>
      <c r="AP139" s="23"/>
      <c r="AQ139" s="15" t="s">
        <v>1294</v>
      </c>
      <c r="AR139" s="15"/>
      <c r="AS139" s="15"/>
      <c r="AT139" s="15"/>
      <c r="AU139" s="15" t="s">
        <v>1132</v>
      </c>
      <c r="AV139" s="15"/>
      <c r="AW139" s="15"/>
      <c r="AX139" s="75" t="s">
        <v>1423</v>
      </c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</row>
    <row r="140" spans="1:75" ht="30" customHeight="1" x14ac:dyDescent="0.25">
      <c r="A140" s="3"/>
      <c r="B140" s="59" t="s">
        <v>1313</v>
      </c>
      <c r="C140" s="63" t="s">
        <v>1327</v>
      </c>
      <c r="D140" s="3"/>
      <c r="E140" s="3"/>
      <c r="F140" s="3"/>
      <c r="G140" s="69" t="s">
        <v>173</v>
      </c>
      <c r="H140" s="71" t="s">
        <v>174</v>
      </c>
      <c r="I140" s="23">
        <v>10800</v>
      </c>
      <c r="J140" s="22">
        <v>110</v>
      </c>
      <c r="K140" s="22">
        <v>500</v>
      </c>
      <c r="L140" s="23">
        <v>11410</v>
      </c>
      <c r="M140" s="22">
        <v>44.335000000000001</v>
      </c>
      <c r="N140" s="24">
        <v>505861.266</v>
      </c>
      <c r="O140" s="24">
        <v>126465.32</v>
      </c>
      <c r="P140" s="24">
        <v>126465.32</v>
      </c>
      <c r="Q140" s="24">
        <v>126465.32</v>
      </c>
      <c r="R140" s="24">
        <v>126465.32</v>
      </c>
      <c r="S140" s="32">
        <f t="shared" si="46"/>
        <v>11460</v>
      </c>
      <c r="T140" s="23">
        <f t="shared" si="47"/>
        <v>50</v>
      </c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>
        <f t="shared" si="48"/>
        <v>50</v>
      </c>
      <c r="AI140" s="23"/>
      <c r="AJ140" s="23"/>
      <c r="AK140" s="23"/>
      <c r="AL140" s="23"/>
      <c r="AM140" s="23"/>
      <c r="AN140" s="23"/>
      <c r="AO140" s="23">
        <v>50</v>
      </c>
      <c r="AP140" s="23"/>
      <c r="AQ140" s="15" t="s">
        <v>1294</v>
      </c>
      <c r="AR140" s="15"/>
      <c r="AS140" s="15"/>
      <c r="AT140" s="15" t="s">
        <v>1131</v>
      </c>
      <c r="AU140" s="15"/>
      <c r="AV140" s="15"/>
      <c r="AW140" s="15"/>
      <c r="AX140" s="75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</row>
    <row r="141" spans="1:75" ht="30" customHeight="1" x14ac:dyDescent="0.25">
      <c r="A141" s="3"/>
      <c r="B141" s="59" t="s">
        <v>1313</v>
      </c>
      <c r="C141" s="63" t="s">
        <v>1327</v>
      </c>
      <c r="D141" s="3"/>
      <c r="E141" s="3"/>
      <c r="F141" s="3"/>
      <c r="G141" s="69" t="s">
        <v>173</v>
      </c>
      <c r="H141" s="71" t="s">
        <v>175</v>
      </c>
      <c r="I141" s="23">
        <v>126280</v>
      </c>
      <c r="J141" s="23">
        <v>1720</v>
      </c>
      <c r="K141" s="23">
        <v>14000</v>
      </c>
      <c r="L141" s="23">
        <v>142000</v>
      </c>
      <c r="M141" s="22">
        <v>19.574000000000002</v>
      </c>
      <c r="N141" s="24">
        <v>2779443.7450000001</v>
      </c>
      <c r="O141" s="24">
        <v>694860.94</v>
      </c>
      <c r="P141" s="24">
        <v>694860.94</v>
      </c>
      <c r="Q141" s="24">
        <v>694860.94</v>
      </c>
      <c r="R141" s="24">
        <v>694860.94</v>
      </c>
      <c r="S141" s="32">
        <f t="shared" si="46"/>
        <v>142400</v>
      </c>
      <c r="T141" s="23">
        <f t="shared" si="47"/>
        <v>400</v>
      </c>
      <c r="U141" s="23"/>
      <c r="V141" s="23">
        <v>400</v>
      </c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>
        <f t="shared" si="48"/>
        <v>0</v>
      </c>
      <c r="AI141" s="23"/>
      <c r="AJ141" s="23"/>
      <c r="AK141" s="23"/>
      <c r="AL141" s="23"/>
      <c r="AM141" s="23"/>
      <c r="AN141" s="23"/>
      <c r="AO141" s="23"/>
      <c r="AP141" s="23"/>
      <c r="AQ141" s="15" t="s">
        <v>1294</v>
      </c>
      <c r="AR141" s="15"/>
      <c r="AS141" s="15"/>
      <c r="AT141" s="15" t="s">
        <v>1131</v>
      </c>
      <c r="AU141" s="15"/>
      <c r="AV141" s="15"/>
      <c r="AW141" s="43"/>
      <c r="AX141" s="75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</row>
    <row r="142" spans="1:75" ht="30" customHeight="1" x14ac:dyDescent="0.25">
      <c r="A142" s="3"/>
      <c r="B142" s="59" t="s">
        <v>1313</v>
      </c>
      <c r="C142" s="63" t="s">
        <v>1327</v>
      </c>
      <c r="D142" s="3"/>
      <c r="E142" s="3"/>
      <c r="F142" s="3"/>
      <c r="G142" s="69" t="s">
        <v>173</v>
      </c>
      <c r="H142" s="71" t="s">
        <v>176</v>
      </c>
      <c r="I142" s="23">
        <v>157450</v>
      </c>
      <c r="J142" s="22">
        <v>550</v>
      </c>
      <c r="K142" s="23">
        <v>20000</v>
      </c>
      <c r="L142" s="23">
        <v>178000</v>
      </c>
      <c r="M142" s="22">
        <v>10.417</v>
      </c>
      <c r="N142" s="24">
        <v>1854290.2579999999</v>
      </c>
      <c r="O142" s="24">
        <v>463572.56</v>
      </c>
      <c r="P142" s="24">
        <v>463572.56</v>
      </c>
      <c r="Q142" s="24">
        <v>463572.56</v>
      </c>
      <c r="R142" s="24">
        <v>463572.56</v>
      </c>
      <c r="S142" s="32">
        <f t="shared" si="46"/>
        <v>179000</v>
      </c>
      <c r="T142" s="23">
        <f t="shared" si="47"/>
        <v>1000</v>
      </c>
      <c r="U142" s="23"/>
      <c r="V142" s="23">
        <v>1000</v>
      </c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>
        <f t="shared" si="48"/>
        <v>0</v>
      </c>
      <c r="AI142" s="23"/>
      <c r="AJ142" s="23"/>
      <c r="AK142" s="23"/>
      <c r="AL142" s="23"/>
      <c r="AM142" s="23"/>
      <c r="AN142" s="23"/>
      <c r="AO142" s="23"/>
      <c r="AP142" s="23"/>
      <c r="AQ142" s="15" t="s">
        <v>1294</v>
      </c>
      <c r="AR142" s="15"/>
      <c r="AS142" s="15"/>
      <c r="AT142" s="15" t="s">
        <v>1131</v>
      </c>
      <c r="AU142" s="15" t="s">
        <v>1132</v>
      </c>
      <c r="AV142" s="15"/>
      <c r="AW142" s="43"/>
      <c r="AX142" s="75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</row>
    <row r="143" spans="1:75" ht="30" customHeight="1" x14ac:dyDescent="0.25">
      <c r="A143" s="3"/>
      <c r="B143" s="59" t="s">
        <v>1430</v>
      </c>
      <c r="C143" s="63" t="s">
        <v>1327</v>
      </c>
      <c r="D143" s="3"/>
      <c r="E143" s="3"/>
      <c r="F143" s="3"/>
      <c r="G143" s="69" t="s">
        <v>173</v>
      </c>
      <c r="H143" s="71" t="s">
        <v>177</v>
      </c>
      <c r="I143" s="22">
        <v>0</v>
      </c>
      <c r="J143" s="22">
        <v>250</v>
      </c>
      <c r="K143" s="22">
        <v>0</v>
      </c>
      <c r="L143" s="22">
        <v>250</v>
      </c>
      <c r="M143" s="24">
        <v>1157.2629999999999</v>
      </c>
      <c r="N143" s="24">
        <v>289315.81550000003</v>
      </c>
      <c r="O143" s="24">
        <v>72328.95</v>
      </c>
      <c r="P143" s="24">
        <v>72328.95</v>
      </c>
      <c r="Q143" s="24">
        <v>72328.95</v>
      </c>
      <c r="R143" s="24">
        <v>72328.95</v>
      </c>
      <c r="S143" s="32">
        <f t="shared" si="46"/>
        <v>253</v>
      </c>
      <c r="T143" s="23">
        <f t="shared" si="47"/>
        <v>3</v>
      </c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>
        <v>3</v>
      </c>
      <c r="AH143" s="23">
        <f t="shared" si="48"/>
        <v>0</v>
      </c>
      <c r="AI143" s="23"/>
      <c r="AJ143" s="23"/>
      <c r="AK143" s="23"/>
      <c r="AL143" s="23"/>
      <c r="AM143" s="23"/>
      <c r="AN143" s="23"/>
      <c r="AO143" s="23"/>
      <c r="AP143" s="23"/>
      <c r="AQ143" s="15" t="s">
        <v>1294</v>
      </c>
      <c r="AR143" s="15"/>
      <c r="AS143" s="15"/>
      <c r="AT143" s="15"/>
      <c r="AU143" s="15" t="s">
        <v>1132</v>
      </c>
      <c r="AV143" s="15"/>
      <c r="AW143" s="43"/>
      <c r="AX143" s="75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</row>
    <row r="144" spans="1:75" s="11" customFormat="1" ht="30" customHeight="1" x14ac:dyDescent="0.25">
      <c r="A144" s="9"/>
      <c r="B144" s="61"/>
      <c r="C144" s="73"/>
      <c r="D144" s="9"/>
      <c r="E144" s="73" t="s">
        <v>1641</v>
      </c>
      <c r="F144" s="9"/>
      <c r="G144" s="69" t="s">
        <v>1575</v>
      </c>
      <c r="H144" s="71" t="s">
        <v>174</v>
      </c>
      <c r="I144" s="25">
        <v>2050</v>
      </c>
      <c r="J144" s="26">
        <v>0</v>
      </c>
      <c r="K144" s="26">
        <v>0</v>
      </c>
      <c r="L144" s="25">
        <v>2050</v>
      </c>
      <c r="M144" s="27">
        <v>40.85</v>
      </c>
      <c r="N144" s="27">
        <v>83735.13</v>
      </c>
      <c r="O144" s="27">
        <v>83735.13</v>
      </c>
      <c r="P144" s="27"/>
      <c r="Q144" s="27"/>
      <c r="R144" s="27"/>
      <c r="S144" s="74">
        <f t="shared" ref="S144:S145" si="49">L144+T144</f>
        <v>2050</v>
      </c>
      <c r="T144" s="25">
        <f t="shared" ref="T144:T145" si="50">U144+V144+W144+X144+Y144+Z144+AA144+AB144+AC144+AD144+AE144+AF144+AG144+AH144</f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56"/>
      <c r="AR144" s="56"/>
      <c r="AS144" s="56"/>
      <c r="AT144" s="56"/>
      <c r="AU144" s="56"/>
      <c r="AV144" s="56"/>
      <c r="AW144" s="93"/>
      <c r="AX144" s="76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</row>
    <row r="145" spans="1:75" s="11" customFormat="1" ht="30" customHeight="1" x14ac:dyDescent="0.25">
      <c r="A145" s="9"/>
      <c r="B145" s="61"/>
      <c r="C145" s="73"/>
      <c r="D145" s="9"/>
      <c r="E145" s="73" t="s">
        <v>1641</v>
      </c>
      <c r="F145" s="9"/>
      <c r="G145" s="69" t="s">
        <v>1575</v>
      </c>
      <c r="H145" s="71" t="s">
        <v>175</v>
      </c>
      <c r="I145" s="25">
        <v>5630</v>
      </c>
      <c r="J145" s="26">
        <v>0</v>
      </c>
      <c r="K145" s="26">
        <v>0</v>
      </c>
      <c r="L145" s="25">
        <v>5630</v>
      </c>
      <c r="M145" s="27">
        <v>18.03</v>
      </c>
      <c r="N145" s="27">
        <v>101528.03</v>
      </c>
      <c r="O145" s="27">
        <v>101528.03</v>
      </c>
      <c r="P145" s="27"/>
      <c r="Q145" s="27"/>
      <c r="R145" s="27"/>
      <c r="S145" s="74">
        <f t="shared" si="49"/>
        <v>5630</v>
      </c>
      <c r="T145" s="25">
        <f t="shared" si="50"/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56"/>
      <c r="AR145" s="56"/>
      <c r="AS145" s="56"/>
      <c r="AT145" s="56"/>
      <c r="AU145" s="56"/>
      <c r="AV145" s="56"/>
      <c r="AW145" s="93"/>
      <c r="AX145" s="76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</row>
    <row r="146" spans="1:75" x14ac:dyDescent="0.25">
      <c r="A146" s="5"/>
      <c r="B146" s="60"/>
      <c r="C146" s="5"/>
      <c r="D146" s="5"/>
      <c r="E146" s="5"/>
      <c r="F146" s="5" t="s">
        <v>178</v>
      </c>
      <c r="G146" s="68" t="s">
        <v>179</v>
      </c>
      <c r="H146" s="66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32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49" t="s">
        <v>1294</v>
      </c>
      <c r="AR146" s="49"/>
      <c r="AS146" s="49"/>
      <c r="AT146" s="49"/>
      <c r="AU146" s="49" t="s">
        <v>1132</v>
      </c>
      <c r="AV146" s="49"/>
      <c r="AW146" s="51"/>
      <c r="AX146" s="7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</row>
    <row r="147" spans="1:75" ht="24" x14ac:dyDescent="0.25">
      <c r="A147" s="3"/>
      <c r="B147" s="59"/>
      <c r="C147" s="63" t="s">
        <v>1305</v>
      </c>
      <c r="D147" s="3"/>
      <c r="E147" s="3"/>
      <c r="F147" s="3"/>
      <c r="G147" s="69" t="s">
        <v>180</v>
      </c>
      <c r="H147" s="71" t="s">
        <v>181</v>
      </c>
      <c r="I147" s="22">
        <v>0</v>
      </c>
      <c r="J147" s="23">
        <v>1400</v>
      </c>
      <c r="K147" s="22">
        <v>0</v>
      </c>
      <c r="L147" s="23">
        <v>1400</v>
      </c>
      <c r="M147" s="22">
        <v>222.58699999999999</v>
      </c>
      <c r="N147" s="24">
        <v>311621.60960000003</v>
      </c>
      <c r="O147" s="24">
        <v>77905.399999999994</v>
      </c>
      <c r="P147" s="24">
        <v>77905.399999999994</v>
      </c>
      <c r="Q147" s="24">
        <v>77905.399999999994</v>
      </c>
      <c r="R147" s="24">
        <v>77905.399999999994</v>
      </c>
      <c r="S147" s="32">
        <f t="shared" ref="S147:S180" si="51">L147+T147</f>
        <v>1400</v>
      </c>
      <c r="T147" s="23">
        <f t="shared" ref="T147:T180" si="52">U147+V147+W147+X147+Y147+Z147+AA147+AB147+AC147+AD147+AE147+AF147+AG147+AH147</f>
        <v>0</v>
      </c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>
        <f t="shared" ref="AH147:AH180" si="53">AJ147+AK147+AL147+AM147+AN147+AO147+AP147+AI147</f>
        <v>0</v>
      </c>
      <c r="AI147" s="23"/>
      <c r="AJ147" s="23"/>
      <c r="AK147" s="23"/>
      <c r="AL147" s="23"/>
      <c r="AM147" s="23"/>
      <c r="AN147" s="23"/>
      <c r="AO147" s="23"/>
      <c r="AP147" s="23"/>
      <c r="AQ147" s="15" t="s">
        <v>1294</v>
      </c>
      <c r="AR147" s="15"/>
      <c r="AS147" s="15"/>
      <c r="AT147" s="15"/>
      <c r="AU147" s="15" t="s">
        <v>1132</v>
      </c>
      <c r="AV147" s="15"/>
      <c r="AW147" s="43"/>
      <c r="AX147" s="75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</row>
    <row r="148" spans="1:75" ht="24" x14ac:dyDescent="0.25">
      <c r="A148" s="3"/>
      <c r="B148" s="59"/>
      <c r="C148" s="63" t="s">
        <v>1305</v>
      </c>
      <c r="D148" s="3"/>
      <c r="E148" s="3"/>
      <c r="F148" s="3"/>
      <c r="G148" s="69" t="s">
        <v>180</v>
      </c>
      <c r="H148" s="71" t="s">
        <v>182</v>
      </c>
      <c r="I148" s="22">
        <v>0</v>
      </c>
      <c r="J148" s="22">
        <v>170</v>
      </c>
      <c r="K148" s="22">
        <v>0</v>
      </c>
      <c r="L148" s="22">
        <v>170</v>
      </c>
      <c r="M148" s="22">
        <v>120.047</v>
      </c>
      <c r="N148" s="24">
        <v>20408.009699999999</v>
      </c>
      <c r="O148" s="24">
        <v>5102</v>
      </c>
      <c r="P148" s="24">
        <v>5102</v>
      </c>
      <c r="Q148" s="24">
        <v>5102</v>
      </c>
      <c r="R148" s="24">
        <v>5102</v>
      </c>
      <c r="S148" s="32">
        <f t="shared" si="51"/>
        <v>170</v>
      </c>
      <c r="T148" s="23">
        <f t="shared" si="52"/>
        <v>0</v>
      </c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>
        <f t="shared" si="53"/>
        <v>0</v>
      </c>
      <c r="AI148" s="23"/>
      <c r="AJ148" s="23"/>
      <c r="AK148" s="23"/>
      <c r="AL148" s="23"/>
      <c r="AM148" s="23"/>
      <c r="AN148" s="23"/>
      <c r="AO148" s="23"/>
      <c r="AP148" s="23"/>
      <c r="AQ148" s="15" t="s">
        <v>1294</v>
      </c>
      <c r="AR148" s="15"/>
      <c r="AS148" s="15"/>
      <c r="AT148" s="15"/>
      <c r="AU148" s="15" t="s">
        <v>1132</v>
      </c>
      <c r="AV148" s="15"/>
      <c r="AW148" s="43"/>
      <c r="AX148" s="75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</row>
    <row r="149" spans="1:75" ht="45" x14ac:dyDescent="0.25">
      <c r="A149" s="3"/>
      <c r="B149" s="59" t="s">
        <v>1441</v>
      </c>
      <c r="C149" s="63" t="s">
        <v>1327</v>
      </c>
      <c r="D149" s="3"/>
      <c r="E149" s="3"/>
      <c r="F149" s="3"/>
      <c r="G149" s="69" t="s">
        <v>183</v>
      </c>
      <c r="H149" s="71" t="s">
        <v>184</v>
      </c>
      <c r="I149" s="22">
        <v>0</v>
      </c>
      <c r="J149" s="23">
        <v>4884</v>
      </c>
      <c r="K149" s="22">
        <v>0</v>
      </c>
      <c r="L149" s="23">
        <v>4884</v>
      </c>
      <c r="M149" s="22">
        <v>413.24799999999999</v>
      </c>
      <c r="N149" s="24">
        <v>2018302.3822000001</v>
      </c>
      <c r="O149" s="24">
        <v>504575.6</v>
      </c>
      <c r="P149" s="24">
        <v>504575.6</v>
      </c>
      <c r="Q149" s="24">
        <v>504575.6</v>
      </c>
      <c r="R149" s="24">
        <v>504575.6</v>
      </c>
      <c r="S149" s="32">
        <f t="shared" si="51"/>
        <v>4944</v>
      </c>
      <c r="T149" s="23">
        <f t="shared" si="52"/>
        <v>60</v>
      </c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>
        <v>60</v>
      </c>
      <c r="AH149" s="23">
        <f t="shared" si="53"/>
        <v>0</v>
      </c>
      <c r="AI149" s="23"/>
      <c r="AJ149" s="23"/>
      <c r="AK149" s="23"/>
      <c r="AL149" s="23"/>
      <c r="AM149" s="23"/>
      <c r="AN149" s="23"/>
      <c r="AO149" s="23"/>
      <c r="AP149" s="23"/>
      <c r="AQ149" s="15" t="s">
        <v>1294</v>
      </c>
      <c r="AR149" s="15"/>
      <c r="AS149" s="15"/>
      <c r="AT149" s="15"/>
      <c r="AU149" s="15" t="s">
        <v>1132</v>
      </c>
      <c r="AV149" s="15"/>
      <c r="AW149" s="43"/>
      <c r="AX149" s="75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</row>
    <row r="150" spans="1:75" ht="45" x14ac:dyDescent="0.25">
      <c r="A150" s="3"/>
      <c r="B150" s="59" t="s">
        <v>1441</v>
      </c>
      <c r="C150" s="63" t="s">
        <v>1327</v>
      </c>
      <c r="D150" s="3"/>
      <c r="E150" s="3"/>
      <c r="F150" s="3"/>
      <c r="G150" s="69" t="s">
        <v>183</v>
      </c>
      <c r="H150" s="71" t="s">
        <v>185</v>
      </c>
      <c r="I150" s="22">
        <v>0</v>
      </c>
      <c r="J150" s="23">
        <v>5205</v>
      </c>
      <c r="K150" s="22">
        <v>0</v>
      </c>
      <c r="L150" s="23">
        <v>5205</v>
      </c>
      <c r="M150" s="22">
        <v>413.24799999999999</v>
      </c>
      <c r="N150" s="24">
        <v>2150954.9342999998</v>
      </c>
      <c r="O150" s="24">
        <v>537738.73</v>
      </c>
      <c r="P150" s="24">
        <v>537738.73</v>
      </c>
      <c r="Q150" s="24">
        <v>537738.73</v>
      </c>
      <c r="R150" s="24">
        <v>537738.73</v>
      </c>
      <c r="S150" s="32">
        <f t="shared" si="51"/>
        <v>5245</v>
      </c>
      <c r="T150" s="23">
        <f t="shared" si="52"/>
        <v>40</v>
      </c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>
        <v>40</v>
      </c>
      <c r="AH150" s="23">
        <f t="shared" si="53"/>
        <v>0</v>
      </c>
      <c r="AI150" s="23"/>
      <c r="AJ150" s="23"/>
      <c r="AK150" s="23"/>
      <c r="AL150" s="23"/>
      <c r="AM150" s="23"/>
      <c r="AN150" s="23"/>
      <c r="AO150" s="23"/>
      <c r="AP150" s="23"/>
      <c r="AQ150" s="15" t="s">
        <v>1294</v>
      </c>
      <c r="AR150" s="15"/>
      <c r="AS150" s="15"/>
      <c r="AT150" s="15"/>
      <c r="AU150" s="15" t="s">
        <v>1132</v>
      </c>
      <c r="AV150" s="15"/>
      <c r="AW150" s="43"/>
      <c r="AX150" s="75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</row>
    <row r="151" spans="1:75" ht="45" x14ac:dyDescent="0.25">
      <c r="A151" s="3"/>
      <c r="B151" s="59" t="s">
        <v>1441</v>
      </c>
      <c r="C151" s="63" t="s">
        <v>1327</v>
      </c>
      <c r="D151" s="3"/>
      <c r="E151" s="3"/>
      <c r="F151" s="3"/>
      <c r="G151" s="69" t="s">
        <v>183</v>
      </c>
      <c r="H151" s="71" t="s">
        <v>186</v>
      </c>
      <c r="I151" s="22">
        <v>0</v>
      </c>
      <c r="J151" s="23">
        <v>1963</v>
      </c>
      <c r="K151" s="22">
        <v>0</v>
      </c>
      <c r="L151" s="23">
        <v>1963</v>
      </c>
      <c r="M151" s="22">
        <v>413.24799999999999</v>
      </c>
      <c r="N151" s="24">
        <v>811205.48239999998</v>
      </c>
      <c r="O151" s="24">
        <v>202801.37</v>
      </c>
      <c r="P151" s="24">
        <v>202801.37</v>
      </c>
      <c r="Q151" s="24">
        <v>202801.37</v>
      </c>
      <c r="R151" s="24">
        <v>202801.37</v>
      </c>
      <c r="S151" s="32">
        <f t="shared" si="51"/>
        <v>1993</v>
      </c>
      <c r="T151" s="23">
        <f t="shared" si="52"/>
        <v>30</v>
      </c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>
        <v>30</v>
      </c>
      <c r="AH151" s="23">
        <f t="shared" si="53"/>
        <v>0</v>
      </c>
      <c r="AI151" s="23"/>
      <c r="AJ151" s="23"/>
      <c r="AK151" s="23"/>
      <c r="AL151" s="23"/>
      <c r="AM151" s="23"/>
      <c r="AN151" s="23"/>
      <c r="AO151" s="23"/>
      <c r="AP151" s="23"/>
      <c r="AQ151" s="15" t="s">
        <v>1294</v>
      </c>
      <c r="AR151" s="15"/>
      <c r="AS151" s="15"/>
      <c r="AT151" s="15"/>
      <c r="AU151" s="15" t="s">
        <v>1132</v>
      </c>
      <c r="AV151" s="15"/>
      <c r="AW151" s="43"/>
      <c r="AX151" s="75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</row>
    <row r="152" spans="1:75" ht="45" x14ac:dyDescent="0.25">
      <c r="A152" s="3"/>
      <c r="B152" s="59" t="s">
        <v>1441</v>
      </c>
      <c r="C152" s="63" t="s">
        <v>1327</v>
      </c>
      <c r="D152" s="3"/>
      <c r="E152" s="3"/>
      <c r="F152" s="3"/>
      <c r="G152" s="69" t="s">
        <v>183</v>
      </c>
      <c r="H152" s="71" t="s">
        <v>187</v>
      </c>
      <c r="I152" s="22">
        <v>0</v>
      </c>
      <c r="J152" s="23">
        <v>3293</v>
      </c>
      <c r="K152" s="22">
        <v>0</v>
      </c>
      <c r="L152" s="23">
        <v>3293</v>
      </c>
      <c r="M152" s="22">
        <v>413.24799999999999</v>
      </c>
      <c r="N152" s="24">
        <v>1360825.091</v>
      </c>
      <c r="O152" s="24">
        <v>340206.27</v>
      </c>
      <c r="P152" s="24">
        <v>340206.27</v>
      </c>
      <c r="Q152" s="24">
        <v>340206.27</v>
      </c>
      <c r="R152" s="24">
        <v>340206.27</v>
      </c>
      <c r="S152" s="32">
        <f t="shared" si="51"/>
        <v>3343</v>
      </c>
      <c r="T152" s="23">
        <f t="shared" si="52"/>
        <v>50</v>
      </c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>
        <v>50</v>
      </c>
      <c r="AH152" s="23">
        <f t="shared" si="53"/>
        <v>0</v>
      </c>
      <c r="AI152" s="23"/>
      <c r="AJ152" s="23"/>
      <c r="AK152" s="23"/>
      <c r="AL152" s="23"/>
      <c r="AM152" s="23"/>
      <c r="AN152" s="23"/>
      <c r="AO152" s="23"/>
      <c r="AP152" s="23"/>
      <c r="AQ152" s="15" t="s">
        <v>1294</v>
      </c>
      <c r="AR152" s="15"/>
      <c r="AS152" s="15"/>
      <c r="AT152" s="15"/>
      <c r="AU152" s="15" t="s">
        <v>1132</v>
      </c>
      <c r="AV152" s="15"/>
      <c r="AW152" s="43"/>
      <c r="AX152" s="75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</row>
    <row r="153" spans="1:75" s="11" customFormat="1" ht="29.25" customHeight="1" x14ac:dyDescent="0.25">
      <c r="A153" s="9"/>
      <c r="B153" s="61"/>
      <c r="C153" s="73"/>
      <c r="D153" s="9"/>
      <c r="E153" s="73" t="s">
        <v>1763</v>
      </c>
      <c r="F153" s="9"/>
      <c r="G153" s="69" t="s">
        <v>1743</v>
      </c>
      <c r="H153" s="71" t="s">
        <v>1744</v>
      </c>
      <c r="I153" s="26">
        <v>0</v>
      </c>
      <c r="J153" s="25">
        <v>19214</v>
      </c>
      <c r="K153" s="25">
        <v>4500</v>
      </c>
      <c r="L153" s="25">
        <f>J153+K153</f>
        <v>23714</v>
      </c>
      <c r="M153" s="26">
        <v>36.302999999999997</v>
      </c>
      <c r="N153" s="27">
        <f>L153*M153</f>
        <v>860889.34199999995</v>
      </c>
      <c r="O153" s="27">
        <f>$N$153/4</f>
        <v>215222.33549999999</v>
      </c>
      <c r="P153" s="27">
        <f t="shared" ref="P153:R153" si="54">$N$153/4</f>
        <v>215222.33549999999</v>
      </c>
      <c r="Q153" s="27">
        <f t="shared" si="54"/>
        <v>215222.33549999999</v>
      </c>
      <c r="R153" s="27">
        <f t="shared" si="54"/>
        <v>215222.33549999999</v>
      </c>
      <c r="S153" s="74">
        <f t="shared" si="51"/>
        <v>23714</v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18"/>
      <c r="AR153" s="18"/>
      <c r="AS153" s="18"/>
      <c r="AT153" s="18"/>
      <c r="AU153" s="18"/>
      <c r="AV153" s="18"/>
      <c r="AW153" s="19"/>
      <c r="AX153" s="76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</row>
    <row r="154" spans="1:75" ht="33" customHeight="1" x14ac:dyDescent="0.25">
      <c r="A154" s="3"/>
      <c r="B154" s="59" t="s">
        <v>1437</v>
      </c>
      <c r="C154" s="63" t="s">
        <v>1327</v>
      </c>
      <c r="D154" s="3"/>
      <c r="E154" s="3"/>
      <c r="F154" s="3"/>
      <c r="G154" s="69" t="s">
        <v>188</v>
      </c>
      <c r="H154" s="71" t="s">
        <v>189</v>
      </c>
      <c r="I154" s="22">
        <v>0</v>
      </c>
      <c r="J154" s="23">
        <v>16862</v>
      </c>
      <c r="K154" s="22">
        <v>0</v>
      </c>
      <c r="L154" s="23">
        <v>16862</v>
      </c>
      <c r="M154" s="22">
        <v>9.5909999999999993</v>
      </c>
      <c r="N154" s="24">
        <v>161731.62849999999</v>
      </c>
      <c r="O154" s="24">
        <v>40432.910000000003</v>
      </c>
      <c r="P154" s="24">
        <v>40432.910000000003</v>
      </c>
      <c r="Q154" s="24">
        <v>40432.910000000003</v>
      </c>
      <c r="R154" s="24">
        <v>40432.910000000003</v>
      </c>
      <c r="S154" s="32">
        <f t="shared" si="51"/>
        <v>17862</v>
      </c>
      <c r="T154" s="23">
        <f t="shared" si="52"/>
        <v>1000</v>
      </c>
      <c r="U154" s="23"/>
      <c r="V154" s="23">
        <v>100</v>
      </c>
      <c r="W154" s="23"/>
      <c r="X154" s="23"/>
      <c r="Y154" s="23"/>
      <c r="Z154" s="23">
        <v>300</v>
      </c>
      <c r="AA154" s="23"/>
      <c r="AB154" s="23"/>
      <c r="AC154" s="23"/>
      <c r="AD154" s="23"/>
      <c r="AE154" s="23"/>
      <c r="AF154" s="23"/>
      <c r="AG154" s="23">
        <v>600</v>
      </c>
      <c r="AH154" s="23">
        <f t="shared" si="53"/>
        <v>0</v>
      </c>
      <c r="AI154" s="23"/>
      <c r="AJ154" s="23"/>
      <c r="AK154" s="23"/>
      <c r="AL154" s="23"/>
      <c r="AM154" s="23"/>
      <c r="AN154" s="23"/>
      <c r="AO154" s="23"/>
      <c r="AP154" s="23"/>
      <c r="AQ154" s="15" t="s">
        <v>1126</v>
      </c>
      <c r="AR154" s="15" t="s">
        <v>1133</v>
      </c>
      <c r="AS154" s="15"/>
      <c r="AT154" s="15"/>
      <c r="AU154" s="15"/>
      <c r="AV154" s="15"/>
      <c r="AW154" s="43"/>
      <c r="AX154" s="75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</row>
    <row r="155" spans="1:75" ht="34.5" customHeight="1" x14ac:dyDescent="0.25">
      <c r="A155" s="3"/>
      <c r="B155" s="59"/>
      <c r="C155" s="63" t="s">
        <v>1304</v>
      </c>
      <c r="D155" s="3"/>
      <c r="E155" s="3"/>
      <c r="F155" s="3"/>
      <c r="G155" s="69" t="s">
        <v>190</v>
      </c>
      <c r="H155" s="71" t="s">
        <v>191</v>
      </c>
      <c r="I155" s="22">
        <v>0</v>
      </c>
      <c r="J155" s="23">
        <v>1943</v>
      </c>
      <c r="K155" s="22">
        <v>0</v>
      </c>
      <c r="L155" s="23">
        <v>1943</v>
      </c>
      <c r="M155" s="22">
        <v>25.577999999999999</v>
      </c>
      <c r="N155" s="24">
        <v>49698.614600000001</v>
      </c>
      <c r="O155" s="24">
        <v>12424.65</v>
      </c>
      <c r="P155" s="24">
        <v>12424.65</v>
      </c>
      <c r="Q155" s="24">
        <v>12424.65</v>
      </c>
      <c r="R155" s="24">
        <v>12424.65</v>
      </c>
      <c r="S155" s="32">
        <f t="shared" si="51"/>
        <v>2103</v>
      </c>
      <c r="T155" s="23">
        <f t="shared" si="52"/>
        <v>160</v>
      </c>
      <c r="U155" s="23"/>
      <c r="V155" s="23">
        <v>100</v>
      </c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>
        <f t="shared" si="53"/>
        <v>60</v>
      </c>
      <c r="AI155" s="23"/>
      <c r="AJ155" s="23"/>
      <c r="AK155" s="23"/>
      <c r="AL155" s="23"/>
      <c r="AM155" s="23"/>
      <c r="AN155" s="23">
        <v>10</v>
      </c>
      <c r="AO155" s="23">
        <v>50</v>
      </c>
      <c r="AP155" s="23"/>
      <c r="AQ155" s="15" t="s">
        <v>1294</v>
      </c>
      <c r="AR155" s="15"/>
      <c r="AS155" s="15"/>
      <c r="AT155" s="15"/>
      <c r="AU155" s="15" t="s">
        <v>1132</v>
      </c>
      <c r="AV155" s="15"/>
      <c r="AW155" s="15"/>
      <c r="AX155" s="75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</row>
    <row r="156" spans="1:75" ht="34.5" customHeight="1" x14ac:dyDescent="0.25">
      <c r="A156" s="3"/>
      <c r="B156" s="59"/>
      <c r="C156" s="63" t="s">
        <v>1304</v>
      </c>
      <c r="D156" s="3"/>
      <c r="E156" s="3"/>
      <c r="F156" s="3"/>
      <c r="G156" s="69" t="s">
        <v>190</v>
      </c>
      <c r="H156" s="71" t="s">
        <v>192</v>
      </c>
      <c r="I156" s="22">
        <v>0</v>
      </c>
      <c r="J156" s="23">
        <v>7545</v>
      </c>
      <c r="K156" s="22">
        <v>0</v>
      </c>
      <c r="L156" s="23">
        <v>7545</v>
      </c>
      <c r="M156" s="22">
        <v>32.924999999999997</v>
      </c>
      <c r="N156" s="24">
        <v>248416.89550000001</v>
      </c>
      <c r="O156" s="24">
        <v>62104.22</v>
      </c>
      <c r="P156" s="24">
        <v>62104.22</v>
      </c>
      <c r="Q156" s="24">
        <v>62104.22</v>
      </c>
      <c r="R156" s="24">
        <v>62104.22</v>
      </c>
      <c r="S156" s="32">
        <f t="shared" si="51"/>
        <v>7655</v>
      </c>
      <c r="T156" s="23">
        <f t="shared" si="52"/>
        <v>110</v>
      </c>
      <c r="U156" s="23"/>
      <c r="V156" s="23">
        <v>100</v>
      </c>
      <c r="W156" s="23">
        <v>10</v>
      </c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>
        <f t="shared" si="53"/>
        <v>0</v>
      </c>
      <c r="AI156" s="23"/>
      <c r="AJ156" s="23"/>
      <c r="AK156" s="23"/>
      <c r="AL156" s="23"/>
      <c r="AM156" s="23"/>
      <c r="AN156" s="23"/>
      <c r="AO156" s="23"/>
      <c r="AP156" s="23"/>
      <c r="AQ156" s="15" t="s">
        <v>1294</v>
      </c>
      <c r="AR156" s="15"/>
      <c r="AS156" s="15"/>
      <c r="AT156" s="15"/>
      <c r="AU156" s="15" t="s">
        <v>1132</v>
      </c>
      <c r="AV156" s="15"/>
      <c r="AW156" s="15"/>
      <c r="AX156" s="75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</row>
    <row r="157" spans="1:75" ht="34.5" customHeight="1" x14ac:dyDescent="0.25">
      <c r="A157" s="3"/>
      <c r="B157" s="59"/>
      <c r="C157" s="63" t="s">
        <v>1304</v>
      </c>
      <c r="D157" s="3"/>
      <c r="E157" s="3"/>
      <c r="F157" s="3"/>
      <c r="G157" s="69" t="s">
        <v>190</v>
      </c>
      <c r="H157" s="71" t="s">
        <v>193</v>
      </c>
      <c r="I157" s="22">
        <v>0</v>
      </c>
      <c r="J157" s="23">
        <v>4205</v>
      </c>
      <c r="K157" s="22">
        <v>0</v>
      </c>
      <c r="L157" s="23">
        <v>4205</v>
      </c>
      <c r="M157" s="22">
        <v>23.475999999999999</v>
      </c>
      <c r="N157" s="24">
        <v>98717.971900000004</v>
      </c>
      <c r="O157" s="24">
        <v>24679.49</v>
      </c>
      <c r="P157" s="24">
        <v>24679.49</v>
      </c>
      <c r="Q157" s="24">
        <v>24679.49</v>
      </c>
      <c r="R157" s="24">
        <v>24679.49</v>
      </c>
      <c r="S157" s="32">
        <f t="shared" si="51"/>
        <v>4405</v>
      </c>
      <c r="T157" s="23">
        <f t="shared" si="52"/>
        <v>200</v>
      </c>
      <c r="U157" s="23"/>
      <c r="V157" s="23">
        <v>100</v>
      </c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>
        <f t="shared" si="53"/>
        <v>100</v>
      </c>
      <c r="AI157" s="23"/>
      <c r="AJ157" s="23"/>
      <c r="AK157" s="23"/>
      <c r="AL157" s="23"/>
      <c r="AM157" s="23"/>
      <c r="AN157" s="23"/>
      <c r="AO157" s="23">
        <v>100</v>
      </c>
      <c r="AP157" s="23"/>
      <c r="AQ157" s="15" t="s">
        <v>1294</v>
      </c>
      <c r="AR157" s="15"/>
      <c r="AS157" s="15"/>
      <c r="AT157" s="15"/>
      <c r="AU157" s="15" t="s">
        <v>1132</v>
      </c>
      <c r="AV157" s="15"/>
      <c r="AW157" s="15"/>
      <c r="AX157" s="75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</row>
    <row r="158" spans="1:75" ht="34.5" customHeight="1" x14ac:dyDescent="0.25">
      <c r="A158" s="3"/>
      <c r="B158" s="59"/>
      <c r="C158" s="63" t="s">
        <v>1304</v>
      </c>
      <c r="D158" s="3"/>
      <c r="E158" s="3"/>
      <c r="F158" s="3"/>
      <c r="G158" s="69" t="s">
        <v>190</v>
      </c>
      <c r="H158" s="71" t="s">
        <v>194</v>
      </c>
      <c r="I158" s="22">
        <v>0</v>
      </c>
      <c r="J158" s="23">
        <v>16543</v>
      </c>
      <c r="K158" s="22">
        <v>0</v>
      </c>
      <c r="L158" s="23">
        <v>16543</v>
      </c>
      <c r="M158" s="22">
        <v>28.25</v>
      </c>
      <c r="N158" s="24">
        <f>L158*M158</f>
        <v>467339.75</v>
      </c>
      <c r="O158" s="24">
        <f>$N$158/4</f>
        <v>116834.9375</v>
      </c>
      <c r="P158" s="24">
        <f>$N$158/4</f>
        <v>116834.9375</v>
      </c>
      <c r="Q158" s="24">
        <f>$N$158/4</f>
        <v>116834.9375</v>
      </c>
      <c r="R158" s="24">
        <f>$N$158/4</f>
        <v>116834.9375</v>
      </c>
      <c r="S158" s="32">
        <f t="shared" si="51"/>
        <v>16689</v>
      </c>
      <c r="T158" s="23">
        <f t="shared" si="52"/>
        <v>146</v>
      </c>
      <c r="U158" s="23"/>
      <c r="V158" s="23">
        <v>100</v>
      </c>
      <c r="W158" s="23"/>
      <c r="X158" s="23"/>
      <c r="Y158" s="23"/>
      <c r="Z158" s="23">
        <v>10</v>
      </c>
      <c r="AA158" s="23"/>
      <c r="AB158" s="23"/>
      <c r="AC158" s="23"/>
      <c r="AD158" s="23"/>
      <c r="AE158" s="23"/>
      <c r="AF158" s="23"/>
      <c r="AG158" s="23">
        <v>36</v>
      </c>
      <c r="AH158" s="23">
        <f t="shared" si="53"/>
        <v>0</v>
      </c>
      <c r="AI158" s="23"/>
      <c r="AJ158" s="23"/>
      <c r="AK158" s="23"/>
      <c r="AL158" s="23"/>
      <c r="AM158" s="23"/>
      <c r="AN158" s="23"/>
      <c r="AO158" s="23"/>
      <c r="AP158" s="23"/>
      <c r="AQ158" s="15" t="s">
        <v>1294</v>
      </c>
      <c r="AR158" s="15"/>
      <c r="AS158" s="15"/>
      <c r="AT158" s="15"/>
      <c r="AU158" s="15" t="s">
        <v>1132</v>
      </c>
      <c r="AV158" s="15"/>
      <c r="AW158" s="15"/>
      <c r="AX158" s="75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</row>
    <row r="159" spans="1:75" s="11" customFormat="1" ht="48" customHeight="1" x14ac:dyDescent="0.25">
      <c r="A159" s="9"/>
      <c r="B159" s="61"/>
      <c r="C159" s="63" t="s">
        <v>1327</v>
      </c>
      <c r="D159" s="9"/>
      <c r="E159" s="73" t="s">
        <v>1738</v>
      </c>
      <c r="F159" s="9"/>
      <c r="G159" s="69" t="s">
        <v>1736</v>
      </c>
      <c r="H159" s="71" t="s">
        <v>1678</v>
      </c>
      <c r="I159" s="26">
        <v>0</v>
      </c>
      <c r="J159" s="25">
        <v>1487</v>
      </c>
      <c r="K159" s="26">
        <v>0</v>
      </c>
      <c r="L159" s="25">
        <f>K159+J159+I159</f>
        <v>1487</v>
      </c>
      <c r="M159" s="97">
        <v>132.81700000000001</v>
      </c>
      <c r="N159" s="27">
        <f>M159*L159</f>
        <v>197498.87900000002</v>
      </c>
      <c r="O159" s="27">
        <f>$N$159/4</f>
        <v>49374.719750000004</v>
      </c>
      <c r="P159" s="27">
        <f>$N$159/4</f>
        <v>49374.719750000004</v>
      </c>
      <c r="Q159" s="27">
        <f>$N$159/4</f>
        <v>49374.719750000004</v>
      </c>
      <c r="R159" s="27">
        <f>$N$159/4</f>
        <v>49374.719750000004</v>
      </c>
      <c r="S159" s="74">
        <f t="shared" si="51"/>
        <v>1487</v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18"/>
      <c r="AR159" s="18"/>
      <c r="AS159" s="18"/>
      <c r="AT159" s="18"/>
      <c r="AU159" s="18"/>
      <c r="AV159" s="18"/>
      <c r="AW159" s="19"/>
      <c r="AX159" s="76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</row>
    <row r="160" spans="1:75" ht="30" x14ac:dyDescent="0.25">
      <c r="A160" s="3"/>
      <c r="B160" s="59"/>
      <c r="C160" s="63" t="s">
        <v>1304</v>
      </c>
      <c r="D160" s="3"/>
      <c r="E160" s="3"/>
      <c r="F160" s="3"/>
      <c r="G160" s="69" t="s">
        <v>195</v>
      </c>
      <c r="H160" s="71" t="s">
        <v>196</v>
      </c>
      <c r="I160" s="22">
        <v>0</v>
      </c>
      <c r="J160" s="23">
        <v>1614</v>
      </c>
      <c r="K160" s="22">
        <v>360</v>
      </c>
      <c r="L160" s="23">
        <v>1974</v>
      </c>
      <c r="M160" s="22">
        <v>103.404</v>
      </c>
      <c r="N160" s="24">
        <v>204120.25200000001</v>
      </c>
      <c r="O160" s="24">
        <v>51030.06</v>
      </c>
      <c r="P160" s="24">
        <v>51030.06</v>
      </c>
      <c r="Q160" s="24">
        <v>51030.06</v>
      </c>
      <c r="R160" s="24">
        <v>51030.06</v>
      </c>
      <c r="S160" s="32">
        <f t="shared" si="51"/>
        <v>2214</v>
      </c>
      <c r="T160" s="23">
        <f t="shared" si="52"/>
        <v>240</v>
      </c>
      <c r="U160" s="23"/>
      <c r="V160" s="23"/>
      <c r="W160" s="23"/>
      <c r="X160" s="23"/>
      <c r="Y160" s="23"/>
      <c r="Z160" s="23">
        <v>200</v>
      </c>
      <c r="AA160" s="23"/>
      <c r="AB160" s="23"/>
      <c r="AC160" s="23"/>
      <c r="AD160" s="23"/>
      <c r="AE160" s="23"/>
      <c r="AF160" s="23"/>
      <c r="AG160" s="23">
        <v>20</v>
      </c>
      <c r="AH160" s="23">
        <f t="shared" si="53"/>
        <v>20</v>
      </c>
      <c r="AI160" s="23"/>
      <c r="AJ160" s="23"/>
      <c r="AK160" s="23"/>
      <c r="AL160" s="23"/>
      <c r="AM160" s="23"/>
      <c r="AN160" s="23"/>
      <c r="AO160" s="23">
        <v>20</v>
      </c>
      <c r="AP160" s="23"/>
      <c r="AQ160" s="15" t="s">
        <v>1294</v>
      </c>
      <c r="AR160" s="15"/>
      <c r="AS160" s="15"/>
      <c r="AT160" s="15"/>
      <c r="AU160" s="15" t="s">
        <v>1132</v>
      </c>
      <c r="AV160" s="43"/>
      <c r="AW160" s="43"/>
      <c r="AX160" s="75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</row>
    <row r="161" spans="1:75" ht="30" x14ac:dyDescent="0.25">
      <c r="A161" s="3"/>
      <c r="B161" s="59"/>
      <c r="C161" s="63" t="s">
        <v>1304</v>
      </c>
      <c r="D161" s="3"/>
      <c r="E161" s="3"/>
      <c r="F161" s="3"/>
      <c r="G161" s="69" t="s">
        <v>195</v>
      </c>
      <c r="H161" s="71" t="s">
        <v>197</v>
      </c>
      <c r="I161" s="22">
        <v>0</v>
      </c>
      <c r="J161" s="23">
        <v>2660</v>
      </c>
      <c r="K161" s="22">
        <v>0</v>
      </c>
      <c r="L161" s="23">
        <v>2660</v>
      </c>
      <c r="M161" s="22">
        <v>119.59099999999999</v>
      </c>
      <c r="N161" s="24">
        <v>318111.91769999999</v>
      </c>
      <c r="O161" s="24">
        <v>79527.98</v>
      </c>
      <c r="P161" s="24">
        <v>79527.98</v>
      </c>
      <c r="Q161" s="24">
        <v>79527.98</v>
      </c>
      <c r="R161" s="24">
        <v>79527.98</v>
      </c>
      <c r="S161" s="32">
        <f t="shared" si="51"/>
        <v>2660</v>
      </c>
      <c r="T161" s="23">
        <f t="shared" si="52"/>
        <v>0</v>
      </c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>
        <f t="shared" si="53"/>
        <v>0</v>
      </c>
      <c r="AI161" s="23"/>
      <c r="AJ161" s="23"/>
      <c r="AK161" s="23"/>
      <c r="AL161" s="23"/>
      <c r="AM161" s="23"/>
      <c r="AN161" s="23"/>
      <c r="AO161" s="23"/>
      <c r="AP161" s="23"/>
      <c r="AQ161" s="15" t="s">
        <v>1294</v>
      </c>
      <c r="AR161" s="15"/>
      <c r="AS161" s="15"/>
      <c r="AT161" s="15"/>
      <c r="AU161" s="15" t="s">
        <v>1132</v>
      </c>
      <c r="AV161" s="15"/>
      <c r="AW161" s="15"/>
      <c r="AX161" s="75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</row>
    <row r="162" spans="1:75" ht="30" x14ac:dyDescent="0.25">
      <c r="A162" s="3"/>
      <c r="B162" s="59"/>
      <c r="C162" s="63" t="s">
        <v>1304</v>
      </c>
      <c r="D162" s="3"/>
      <c r="E162" s="3"/>
      <c r="F162" s="3"/>
      <c r="G162" s="69" t="s">
        <v>195</v>
      </c>
      <c r="H162" s="71" t="s">
        <v>198</v>
      </c>
      <c r="I162" s="22">
        <v>0</v>
      </c>
      <c r="J162" s="23">
        <v>3135</v>
      </c>
      <c r="K162" s="22">
        <v>192</v>
      </c>
      <c r="L162" s="23">
        <f>J162+K162</f>
        <v>3327</v>
      </c>
      <c r="M162" s="22">
        <v>119.59099999999999</v>
      </c>
      <c r="N162" s="24">
        <f>L162*M162</f>
        <v>397879.25699999998</v>
      </c>
      <c r="O162" s="24">
        <f>$N$162/4</f>
        <v>99469.814249999996</v>
      </c>
      <c r="P162" s="24">
        <f>$N$162/4</f>
        <v>99469.814249999996</v>
      </c>
      <c r="Q162" s="24">
        <f>$N$162/4</f>
        <v>99469.814249999996</v>
      </c>
      <c r="R162" s="24">
        <f>$N$162/4</f>
        <v>99469.814249999996</v>
      </c>
      <c r="S162" s="32">
        <f t="shared" si="51"/>
        <v>3337</v>
      </c>
      <c r="T162" s="23">
        <f t="shared" si="52"/>
        <v>10</v>
      </c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>
        <f t="shared" si="53"/>
        <v>10</v>
      </c>
      <c r="AI162" s="23"/>
      <c r="AJ162" s="23"/>
      <c r="AK162" s="23"/>
      <c r="AL162" s="23"/>
      <c r="AM162" s="23"/>
      <c r="AN162" s="23"/>
      <c r="AO162" s="23">
        <v>10</v>
      </c>
      <c r="AP162" s="23"/>
      <c r="AQ162" s="15" t="s">
        <v>1294</v>
      </c>
      <c r="AR162" s="15"/>
      <c r="AS162" s="15"/>
      <c r="AT162" s="15"/>
      <c r="AU162" s="15" t="s">
        <v>1132</v>
      </c>
      <c r="AV162" s="15"/>
      <c r="AW162" s="15"/>
      <c r="AX162" s="75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</row>
    <row r="163" spans="1:75" ht="30" x14ac:dyDescent="0.25">
      <c r="A163" s="3"/>
      <c r="B163" s="59"/>
      <c r="C163" s="63" t="s">
        <v>1304</v>
      </c>
      <c r="D163" s="3"/>
      <c r="E163" s="3"/>
      <c r="F163" s="3"/>
      <c r="G163" s="69" t="s">
        <v>195</v>
      </c>
      <c r="H163" s="71" t="s">
        <v>199</v>
      </c>
      <c r="I163" s="22">
        <v>0</v>
      </c>
      <c r="J163" s="23">
        <v>2030</v>
      </c>
      <c r="K163" s="22">
        <v>0</v>
      </c>
      <c r="L163" s="23">
        <v>2030</v>
      </c>
      <c r="M163" s="22">
        <v>125.584</v>
      </c>
      <c r="N163" s="24">
        <v>254935.03580000001</v>
      </c>
      <c r="O163" s="24">
        <v>63733.760000000002</v>
      </c>
      <c r="P163" s="24">
        <v>63733.760000000002</v>
      </c>
      <c r="Q163" s="24">
        <v>63733.760000000002</v>
      </c>
      <c r="R163" s="24">
        <v>63733.760000000002</v>
      </c>
      <c r="S163" s="32">
        <f t="shared" si="51"/>
        <v>2100</v>
      </c>
      <c r="T163" s="23">
        <f t="shared" si="52"/>
        <v>70</v>
      </c>
      <c r="U163" s="23"/>
      <c r="V163" s="23">
        <v>60</v>
      </c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>
        <f t="shared" si="53"/>
        <v>10</v>
      </c>
      <c r="AI163" s="23"/>
      <c r="AJ163" s="23"/>
      <c r="AK163" s="23"/>
      <c r="AL163" s="23"/>
      <c r="AM163" s="23"/>
      <c r="AN163" s="23"/>
      <c r="AO163" s="23">
        <v>10</v>
      </c>
      <c r="AP163" s="23"/>
      <c r="AQ163" s="15" t="s">
        <v>1294</v>
      </c>
      <c r="AR163" s="15"/>
      <c r="AS163" s="15"/>
      <c r="AT163" s="15"/>
      <c r="AU163" s="15" t="s">
        <v>1132</v>
      </c>
      <c r="AV163" s="43"/>
      <c r="AW163" s="43"/>
      <c r="AX163" s="75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</row>
    <row r="164" spans="1:75" ht="30" x14ac:dyDescent="0.25">
      <c r="A164" s="3"/>
      <c r="B164" s="59"/>
      <c r="C164" s="63" t="s">
        <v>1304</v>
      </c>
      <c r="D164" s="3"/>
      <c r="E164" s="3"/>
      <c r="F164" s="3"/>
      <c r="G164" s="69" t="s">
        <v>195</v>
      </c>
      <c r="H164" s="71" t="s">
        <v>200</v>
      </c>
      <c r="I164" s="22">
        <v>0</v>
      </c>
      <c r="J164" s="23">
        <v>5879</v>
      </c>
      <c r="K164" s="22">
        <v>0</v>
      </c>
      <c r="L164" s="23">
        <v>5879</v>
      </c>
      <c r="M164" s="22">
        <v>131.28100000000001</v>
      </c>
      <c r="N164" s="24">
        <v>771803.39760000003</v>
      </c>
      <c r="O164" s="24">
        <v>192950.85</v>
      </c>
      <c r="P164" s="24">
        <v>192950.85</v>
      </c>
      <c r="Q164" s="24">
        <v>192950.85</v>
      </c>
      <c r="R164" s="24">
        <v>192950.85</v>
      </c>
      <c r="S164" s="32">
        <f t="shared" si="51"/>
        <v>6039</v>
      </c>
      <c r="T164" s="23">
        <f t="shared" si="52"/>
        <v>160</v>
      </c>
      <c r="U164" s="23"/>
      <c r="V164" s="23">
        <v>60</v>
      </c>
      <c r="W164" s="23"/>
      <c r="X164" s="23"/>
      <c r="Y164" s="23"/>
      <c r="Z164" s="23">
        <v>100</v>
      </c>
      <c r="AA164" s="23"/>
      <c r="AB164" s="23"/>
      <c r="AC164" s="23"/>
      <c r="AD164" s="23"/>
      <c r="AE164" s="23"/>
      <c r="AF164" s="23"/>
      <c r="AG164" s="23"/>
      <c r="AH164" s="23">
        <f t="shared" si="53"/>
        <v>0</v>
      </c>
      <c r="AI164" s="23"/>
      <c r="AJ164" s="23"/>
      <c r="AK164" s="23"/>
      <c r="AL164" s="23"/>
      <c r="AM164" s="23"/>
      <c r="AN164" s="23"/>
      <c r="AO164" s="23"/>
      <c r="AP164" s="23"/>
      <c r="AQ164" s="15" t="s">
        <v>1294</v>
      </c>
      <c r="AR164" s="15"/>
      <c r="AS164" s="15"/>
      <c r="AT164" s="15"/>
      <c r="AU164" s="15" t="s">
        <v>1132</v>
      </c>
      <c r="AV164" s="15"/>
      <c r="AW164" s="43"/>
      <c r="AX164" s="75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</row>
    <row r="165" spans="1:75" ht="30" x14ac:dyDescent="0.25">
      <c r="A165" s="3"/>
      <c r="B165" s="59"/>
      <c r="C165" s="63" t="s">
        <v>1304</v>
      </c>
      <c r="D165" s="3"/>
      <c r="E165" s="3"/>
      <c r="F165" s="3"/>
      <c r="G165" s="69" t="s">
        <v>195</v>
      </c>
      <c r="H165" s="71" t="s">
        <v>201</v>
      </c>
      <c r="I165" s="22">
        <v>0</v>
      </c>
      <c r="J165" s="22">
        <v>890</v>
      </c>
      <c r="K165" s="22">
        <v>0</v>
      </c>
      <c r="L165" s="22">
        <v>890</v>
      </c>
      <c r="M165" s="22">
        <v>153.46100000000001</v>
      </c>
      <c r="N165" s="24">
        <v>136580.1</v>
      </c>
      <c r="O165" s="24">
        <v>34145.019999999997</v>
      </c>
      <c r="P165" s="24">
        <v>34145.019999999997</v>
      </c>
      <c r="Q165" s="24">
        <v>34145.019999999997</v>
      </c>
      <c r="R165" s="24">
        <v>34145.019999999997</v>
      </c>
      <c r="S165" s="32">
        <f t="shared" si="51"/>
        <v>970</v>
      </c>
      <c r="T165" s="23">
        <f t="shared" si="52"/>
        <v>80</v>
      </c>
      <c r="U165" s="23"/>
      <c r="V165" s="23">
        <v>80</v>
      </c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>
        <f t="shared" si="53"/>
        <v>0</v>
      </c>
      <c r="AI165" s="23"/>
      <c r="AJ165" s="23"/>
      <c r="AK165" s="23"/>
      <c r="AL165" s="23"/>
      <c r="AM165" s="23"/>
      <c r="AN165" s="23"/>
      <c r="AO165" s="23"/>
      <c r="AP165" s="23"/>
      <c r="AQ165" s="15" t="s">
        <v>1294</v>
      </c>
      <c r="AR165" s="15"/>
      <c r="AS165" s="15"/>
      <c r="AT165" s="15"/>
      <c r="AU165" s="15" t="s">
        <v>1132</v>
      </c>
      <c r="AV165" s="15"/>
      <c r="AW165" s="43"/>
      <c r="AX165" s="75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</row>
    <row r="166" spans="1:75" ht="30" x14ac:dyDescent="0.25">
      <c r="A166" s="3"/>
      <c r="B166" s="59"/>
      <c r="C166" s="63" t="s">
        <v>1304</v>
      </c>
      <c r="D166" s="3"/>
      <c r="E166" s="3"/>
      <c r="F166" s="3"/>
      <c r="G166" s="69" t="s">
        <v>195</v>
      </c>
      <c r="H166" s="71" t="s">
        <v>202</v>
      </c>
      <c r="I166" s="22">
        <v>0</v>
      </c>
      <c r="J166" s="23">
        <v>2875</v>
      </c>
      <c r="K166" s="22">
        <v>0</v>
      </c>
      <c r="L166" s="23">
        <v>2875</v>
      </c>
      <c r="M166" s="22">
        <v>146.803</v>
      </c>
      <c r="N166" s="24">
        <v>422058.90389999998</v>
      </c>
      <c r="O166" s="24">
        <v>105514.73</v>
      </c>
      <c r="P166" s="24">
        <v>105514.73</v>
      </c>
      <c r="Q166" s="24">
        <v>105514.73</v>
      </c>
      <c r="R166" s="24">
        <v>105514.73</v>
      </c>
      <c r="S166" s="32">
        <f t="shared" si="51"/>
        <v>2935</v>
      </c>
      <c r="T166" s="23">
        <f t="shared" si="52"/>
        <v>60</v>
      </c>
      <c r="U166" s="23"/>
      <c r="V166" s="23">
        <v>60</v>
      </c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>
        <f t="shared" si="53"/>
        <v>0</v>
      </c>
      <c r="AI166" s="23"/>
      <c r="AJ166" s="23"/>
      <c r="AK166" s="23"/>
      <c r="AL166" s="23"/>
      <c r="AM166" s="23"/>
      <c r="AN166" s="23"/>
      <c r="AO166" s="23"/>
      <c r="AP166" s="23"/>
      <c r="AQ166" s="15" t="s">
        <v>1294</v>
      </c>
      <c r="AR166" s="15"/>
      <c r="AS166" s="15"/>
      <c r="AT166" s="15"/>
      <c r="AU166" s="15" t="s">
        <v>1132</v>
      </c>
      <c r="AV166" s="15"/>
      <c r="AW166" s="43"/>
      <c r="AX166" s="75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</row>
    <row r="167" spans="1:75" ht="29.25" customHeight="1" x14ac:dyDescent="0.25">
      <c r="A167" s="3"/>
      <c r="B167" s="59" t="s">
        <v>1435</v>
      </c>
      <c r="C167" s="63" t="s">
        <v>1327</v>
      </c>
      <c r="D167" s="3"/>
      <c r="E167" s="3"/>
      <c r="F167" s="3"/>
      <c r="G167" s="69" t="s">
        <v>203</v>
      </c>
      <c r="H167" s="71" t="s">
        <v>204</v>
      </c>
      <c r="I167" s="22">
        <v>0</v>
      </c>
      <c r="J167" s="23">
        <v>40145</v>
      </c>
      <c r="K167" s="23">
        <v>31300</v>
      </c>
      <c r="L167" s="23">
        <v>71445</v>
      </c>
      <c r="M167" s="22">
        <v>0.16400000000000001</v>
      </c>
      <c r="N167" s="24">
        <v>11715.7297</v>
      </c>
      <c r="O167" s="24">
        <v>2928.93</v>
      </c>
      <c r="P167" s="24">
        <v>2928.93</v>
      </c>
      <c r="Q167" s="24">
        <v>2928.93</v>
      </c>
      <c r="R167" s="24">
        <v>2928.93</v>
      </c>
      <c r="S167" s="32">
        <f t="shared" si="51"/>
        <v>71995</v>
      </c>
      <c r="T167" s="23">
        <f t="shared" si="52"/>
        <v>550</v>
      </c>
      <c r="U167" s="23">
        <v>400</v>
      </c>
      <c r="V167" s="23">
        <v>100</v>
      </c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>
        <f t="shared" si="53"/>
        <v>50</v>
      </c>
      <c r="AI167" s="23"/>
      <c r="AJ167" s="23"/>
      <c r="AK167" s="23"/>
      <c r="AL167" s="23"/>
      <c r="AM167" s="23"/>
      <c r="AN167" s="23"/>
      <c r="AO167" s="23">
        <v>50</v>
      </c>
      <c r="AP167" s="23"/>
      <c r="AQ167" s="15" t="s">
        <v>1126</v>
      </c>
      <c r="AR167" s="15" t="s">
        <v>1133</v>
      </c>
      <c r="AS167" s="15"/>
      <c r="AT167" s="15"/>
      <c r="AU167" s="15"/>
      <c r="AV167" s="15"/>
      <c r="AW167" s="43"/>
      <c r="AX167" s="75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</row>
    <row r="168" spans="1:75" ht="29.25" customHeight="1" x14ac:dyDescent="0.25">
      <c r="A168" s="3"/>
      <c r="B168" s="59" t="s">
        <v>1435</v>
      </c>
      <c r="C168" s="63" t="s">
        <v>1327</v>
      </c>
      <c r="D168" s="3"/>
      <c r="E168" s="3"/>
      <c r="F168" s="3"/>
      <c r="G168" s="69" t="s">
        <v>203</v>
      </c>
      <c r="H168" s="71" t="s">
        <v>205</v>
      </c>
      <c r="I168" s="22">
        <v>0</v>
      </c>
      <c r="J168" s="23">
        <v>30290</v>
      </c>
      <c r="K168" s="23">
        <v>82885</v>
      </c>
      <c r="L168" s="23">
        <v>113175</v>
      </c>
      <c r="M168" s="22">
        <v>0.13700000000000001</v>
      </c>
      <c r="N168" s="24">
        <v>15521.838100000001</v>
      </c>
      <c r="O168" s="24">
        <v>3880.46</v>
      </c>
      <c r="P168" s="24">
        <v>3880.46</v>
      </c>
      <c r="Q168" s="24">
        <v>3880.46</v>
      </c>
      <c r="R168" s="24">
        <v>3880.46</v>
      </c>
      <c r="S168" s="32">
        <f t="shared" si="51"/>
        <v>114075</v>
      </c>
      <c r="T168" s="23">
        <f t="shared" si="52"/>
        <v>900</v>
      </c>
      <c r="U168" s="23"/>
      <c r="V168" s="23">
        <v>100</v>
      </c>
      <c r="W168" s="23"/>
      <c r="X168" s="23"/>
      <c r="Y168" s="23"/>
      <c r="Z168" s="23">
        <v>50</v>
      </c>
      <c r="AA168" s="23"/>
      <c r="AB168" s="23"/>
      <c r="AC168" s="23"/>
      <c r="AD168" s="23"/>
      <c r="AE168" s="23"/>
      <c r="AF168" s="23"/>
      <c r="AG168" s="23">
        <v>600</v>
      </c>
      <c r="AH168" s="23">
        <f t="shared" si="53"/>
        <v>150</v>
      </c>
      <c r="AI168" s="23">
        <v>100</v>
      </c>
      <c r="AJ168" s="23">
        <v>50</v>
      </c>
      <c r="AK168" s="23"/>
      <c r="AL168" s="23"/>
      <c r="AM168" s="23"/>
      <c r="AN168" s="23"/>
      <c r="AO168" s="23"/>
      <c r="AP168" s="23"/>
      <c r="AQ168" s="15" t="s">
        <v>1126</v>
      </c>
      <c r="AR168" s="15" t="s">
        <v>1133</v>
      </c>
      <c r="AS168" s="15"/>
      <c r="AT168" s="15"/>
      <c r="AU168" s="15"/>
      <c r="AV168" s="15"/>
      <c r="AW168" s="43"/>
      <c r="AX168" s="75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</row>
    <row r="169" spans="1:75" ht="68.25" customHeight="1" x14ac:dyDescent="0.25">
      <c r="A169" s="3"/>
      <c r="B169" s="59" t="s">
        <v>1441</v>
      </c>
      <c r="C169" s="63" t="s">
        <v>1327</v>
      </c>
      <c r="D169" s="3" t="s">
        <v>1478</v>
      </c>
      <c r="E169" s="3"/>
      <c r="F169" s="3"/>
      <c r="G169" s="69" t="s">
        <v>1206</v>
      </c>
      <c r="H169" s="71" t="s">
        <v>206</v>
      </c>
      <c r="I169" s="22">
        <v>0</v>
      </c>
      <c r="J169" s="23">
        <v>77416</v>
      </c>
      <c r="K169" s="22">
        <v>0</v>
      </c>
      <c r="L169" s="23">
        <v>77416</v>
      </c>
      <c r="M169" s="22">
        <v>32.158000000000001</v>
      </c>
      <c r="N169" s="24">
        <v>2489579.2618999998</v>
      </c>
      <c r="O169" s="24">
        <v>622394.81999999995</v>
      </c>
      <c r="P169" s="24">
        <v>622394.81999999995</v>
      </c>
      <c r="Q169" s="24">
        <v>622394.81999999995</v>
      </c>
      <c r="R169" s="24">
        <v>622394.81999999995</v>
      </c>
      <c r="S169" s="32">
        <f t="shared" si="51"/>
        <v>77416</v>
      </c>
      <c r="T169" s="23">
        <f t="shared" si="52"/>
        <v>0</v>
      </c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>
        <f t="shared" si="53"/>
        <v>0</v>
      </c>
      <c r="AI169" s="23"/>
      <c r="AJ169" s="23"/>
      <c r="AK169" s="23"/>
      <c r="AL169" s="23"/>
      <c r="AM169" s="23"/>
      <c r="AN169" s="23"/>
      <c r="AO169" s="23"/>
      <c r="AP169" s="23"/>
      <c r="AQ169" s="15" t="s">
        <v>1294</v>
      </c>
      <c r="AR169" s="15"/>
      <c r="AS169" s="15"/>
      <c r="AT169" s="15"/>
      <c r="AU169" s="15" t="s">
        <v>1132</v>
      </c>
      <c r="AV169" s="15"/>
      <c r="AW169" s="43"/>
      <c r="AX169" s="75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</row>
    <row r="170" spans="1:75" ht="60" x14ac:dyDescent="0.25">
      <c r="A170" s="3"/>
      <c r="B170" s="59" t="s">
        <v>1441</v>
      </c>
      <c r="C170" s="63" t="s">
        <v>1327</v>
      </c>
      <c r="D170" s="3" t="s">
        <v>1478</v>
      </c>
      <c r="E170" s="3"/>
      <c r="F170" s="3"/>
      <c r="G170" s="69" t="s">
        <v>1206</v>
      </c>
      <c r="H170" s="71" t="s">
        <v>207</v>
      </c>
      <c r="I170" s="22">
        <v>0</v>
      </c>
      <c r="J170" s="23">
        <v>21720</v>
      </c>
      <c r="K170" s="22">
        <v>0</v>
      </c>
      <c r="L170" s="23">
        <v>21720</v>
      </c>
      <c r="M170" s="22">
        <v>32.158000000000001</v>
      </c>
      <c r="N170" s="24">
        <v>698481.72950000002</v>
      </c>
      <c r="O170" s="24">
        <v>174620.43</v>
      </c>
      <c r="P170" s="24">
        <v>174620.43</v>
      </c>
      <c r="Q170" s="24">
        <v>174620.43</v>
      </c>
      <c r="R170" s="24">
        <v>174620.43</v>
      </c>
      <c r="S170" s="32">
        <f t="shared" si="51"/>
        <v>21720</v>
      </c>
      <c r="T170" s="23">
        <f t="shared" si="52"/>
        <v>0</v>
      </c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>
        <f t="shared" si="53"/>
        <v>0</v>
      </c>
      <c r="AI170" s="23"/>
      <c r="AJ170" s="23"/>
      <c r="AK170" s="23"/>
      <c r="AL170" s="23"/>
      <c r="AM170" s="23"/>
      <c r="AN170" s="23"/>
      <c r="AO170" s="23"/>
      <c r="AP170" s="23"/>
      <c r="AQ170" s="15" t="s">
        <v>1294</v>
      </c>
      <c r="AR170" s="15"/>
      <c r="AS170" s="15"/>
      <c r="AT170" s="15"/>
      <c r="AU170" s="15" t="s">
        <v>1132</v>
      </c>
      <c r="AV170" s="15"/>
      <c r="AW170" s="43"/>
      <c r="AX170" s="75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</row>
    <row r="171" spans="1:75" s="11" customFormat="1" ht="60" x14ac:dyDescent="0.25">
      <c r="A171" s="9"/>
      <c r="B171" s="61" t="s">
        <v>1441</v>
      </c>
      <c r="C171" s="73" t="s">
        <v>1327</v>
      </c>
      <c r="D171" s="9" t="s">
        <v>1478</v>
      </c>
      <c r="E171" s="73" t="s">
        <v>1641</v>
      </c>
      <c r="F171" s="9"/>
      <c r="G171" s="69" t="s">
        <v>1206</v>
      </c>
      <c r="H171" s="71" t="s">
        <v>208</v>
      </c>
      <c r="I171" s="26">
        <v>0</v>
      </c>
      <c r="J171" s="25">
        <v>0</v>
      </c>
      <c r="K171" s="26">
        <v>0</v>
      </c>
      <c r="L171" s="25">
        <v>0</v>
      </c>
      <c r="M171" s="26">
        <v>32.158000000000001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74">
        <f t="shared" si="51"/>
        <v>0</v>
      </c>
      <c r="T171" s="25">
        <f t="shared" si="52"/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>
        <f t="shared" si="53"/>
        <v>0</v>
      </c>
      <c r="AI171" s="25"/>
      <c r="AJ171" s="25"/>
      <c r="AK171" s="25"/>
      <c r="AL171" s="25"/>
      <c r="AM171" s="25"/>
      <c r="AN171" s="25"/>
      <c r="AO171" s="25"/>
      <c r="AP171" s="25"/>
      <c r="AQ171" s="18" t="s">
        <v>1294</v>
      </c>
      <c r="AR171" s="18"/>
      <c r="AS171" s="18"/>
      <c r="AT171" s="18"/>
      <c r="AU171" s="18" t="s">
        <v>1132</v>
      </c>
      <c r="AV171" s="18"/>
      <c r="AW171" s="19"/>
      <c r="AX171" s="76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</row>
    <row r="172" spans="1:75" ht="60" x14ac:dyDescent="0.25">
      <c r="A172" s="3"/>
      <c r="B172" s="59" t="s">
        <v>1441</v>
      </c>
      <c r="C172" s="63" t="s">
        <v>1327</v>
      </c>
      <c r="D172" s="3"/>
      <c r="E172" s="3"/>
      <c r="F172" s="3"/>
      <c r="G172" s="69" t="s">
        <v>1207</v>
      </c>
      <c r="H172" s="71" t="s">
        <v>206</v>
      </c>
      <c r="I172" s="23">
        <v>3652</v>
      </c>
      <c r="J172" s="23">
        <v>8750</v>
      </c>
      <c r="K172" s="22">
        <v>0</v>
      </c>
      <c r="L172" s="23">
        <v>12402</v>
      </c>
      <c r="M172" s="22">
        <v>32.518999999999998</v>
      </c>
      <c r="N172" s="24">
        <v>403303.3726</v>
      </c>
      <c r="O172" s="24">
        <v>100825.84</v>
      </c>
      <c r="P172" s="24">
        <v>100825.84</v>
      </c>
      <c r="Q172" s="24">
        <v>100825.84</v>
      </c>
      <c r="R172" s="24">
        <v>100825.84</v>
      </c>
      <c r="S172" s="32">
        <f t="shared" si="51"/>
        <v>12402</v>
      </c>
      <c r="T172" s="23">
        <f t="shared" si="52"/>
        <v>0</v>
      </c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>
        <f t="shared" si="53"/>
        <v>0</v>
      </c>
      <c r="AI172" s="23"/>
      <c r="AJ172" s="23"/>
      <c r="AK172" s="23"/>
      <c r="AL172" s="23"/>
      <c r="AM172" s="23"/>
      <c r="AN172" s="23"/>
      <c r="AO172" s="23"/>
      <c r="AP172" s="23"/>
      <c r="AQ172" s="15" t="s">
        <v>1294</v>
      </c>
      <c r="AR172" s="15"/>
      <c r="AS172" s="15"/>
      <c r="AT172" s="15"/>
      <c r="AU172" s="15" t="s">
        <v>1132</v>
      </c>
      <c r="AV172" s="15"/>
      <c r="AW172" s="43"/>
      <c r="AX172" s="75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</row>
    <row r="173" spans="1:75" ht="60" x14ac:dyDescent="0.25">
      <c r="A173" s="3"/>
      <c r="B173" s="59" t="s">
        <v>1441</v>
      </c>
      <c r="C173" s="63" t="s">
        <v>1327</v>
      </c>
      <c r="D173" s="3"/>
      <c r="E173" s="3"/>
      <c r="F173" s="3"/>
      <c r="G173" s="69" t="s">
        <v>1207</v>
      </c>
      <c r="H173" s="71" t="s">
        <v>209</v>
      </c>
      <c r="I173" s="22">
        <v>0</v>
      </c>
      <c r="J173" s="23">
        <v>1440</v>
      </c>
      <c r="K173" s="22">
        <v>0</v>
      </c>
      <c r="L173" s="23">
        <v>1440</v>
      </c>
      <c r="M173" s="22">
        <v>58.296999999999997</v>
      </c>
      <c r="N173" s="24">
        <v>83948.068100000004</v>
      </c>
      <c r="O173" s="24">
        <v>20987.02</v>
      </c>
      <c r="P173" s="24">
        <v>20987.02</v>
      </c>
      <c r="Q173" s="24">
        <v>20987.02</v>
      </c>
      <c r="R173" s="24">
        <v>20987.02</v>
      </c>
      <c r="S173" s="32">
        <f t="shared" si="51"/>
        <v>1440</v>
      </c>
      <c r="T173" s="23">
        <f t="shared" si="52"/>
        <v>0</v>
      </c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>
        <f t="shared" si="53"/>
        <v>0</v>
      </c>
      <c r="AI173" s="23"/>
      <c r="AJ173" s="23"/>
      <c r="AK173" s="23"/>
      <c r="AL173" s="23"/>
      <c r="AM173" s="23"/>
      <c r="AN173" s="23"/>
      <c r="AO173" s="23"/>
      <c r="AP173" s="23"/>
      <c r="AQ173" s="36" t="s">
        <v>1294</v>
      </c>
      <c r="AR173" s="36"/>
      <c r="AS173" s="36"/>
      <c r="AT173" s="36"/>
      <c r="AU173" s="36"/>
      <c r="AV173" s="15"/>
      <c r="AW173" s="43"/>
      <c r="AX173" s="75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</row>
    <row r="174" spans="1:75" ht="60" x14ac:dyDescent="0.25">
      <c r="A174" s="3"/>
      <c r="B174" s="59" t="s">
        <v>1441</v>
      </c>
      <c r="C174" s="63" t="s">
        <v>1327</v>
      </c>
      <c r="D174" s="3"/>
      <c r="E174" s="3"/>
      <c r="F174" s="3"/>
      <c r="G174" s="69" t="s">
        <v>1207</v>
      </c>
      <c r="H174" s="71" t="s">
        <v>210</v>
      </c>
      <c r="I174" s="23">
        <v>3000</v>
      </c>
      <c r="J174" s="23">
        <v>4200</v>
      </c>
      <c r="K174" s="22">
        <v>0</v>
      </c>
      <c r="L174" s="23">
        <v>7200</v>
      </c>
      <c r="M174" s="22">
        <v>58.296999999999997</v>
      </c>
      <c r="N174" s="24">
        <v>419740.34039999999</v>
      </c>
      <c r="O174" s="24">
        <v>104935.09</v>
      </c>
      <c r="P174" s="24">
        <v>104935.09</v>
      </c>
      <c r="Q174" s="24">
        <v>104935.09</v>
      </c>
      <c r="R174" s="24">
        <v>104935.09</v>
      </c>
      <c r="S174" s="32">
        <f t="shared" si="51"/>
        <v>7200</v>
      </c>
      <c r="T174" s="23">
        <f t="shared" si="52"/>
        <v>0</v>
      </c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>
        <f t="shared" si="53"/>
        <v>0</v>
      </c>
      <c r="AI174" s="23"/>
      <c r="AJ174" s="23"/>
      <c r="AK174" s="23"/>
      <c r="AL174" s="23"/>
      <c r="AM174" s="23"/>
      <c r="AN174" s="23"/>
      <c r="AO174" s="23"/>
      <c r="AP174" s="23"/>
      <c r="AQ174" s="15" t="s">
        <v>1294</v>
      </c>
      <c r="AR174" s="15"/>
      <c r="AS174" s="15"/>
      <c r="AT174" s="15"/>
      <c r="AU174" s="15" t="s">
        <v>1132</v>
      </c>
      <c r="AV174" s="15"/>
      <c r="AW174" s="43"/>
      <c r="AX174" s="75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</row>
    <row r="175" spans="1:75" ht="60" x14ac:dyDescent="0.25">
      <c r="A175" s="3"/>
      <c r="B175" s="59" t="s">
        <v>1441</v>
      </c>
      <c r="C175" s="63" t="s">
        <v>1327</v>
      </c>
      <c r="D175" s="3" t="s">
        <v>1478</v>
      </c>
      <c r="E175" s="3"/>
      <c r="F175" s="3"/>
      <c r="G175" s="69" t="s">
        <v>1207</v>
      </c>
      <c r="H175" s="71" t="s">
        <v>207</v>
      </c>
      <c r="I175" s="23">
        <v>2556</v>
      </c>
      <c r="J175" s="23">
        <v>13500</v>
      </c>
      <c r="K175" s="22">
        <v>0</v>
      </c>
      <c r="L175" s="23">
        <v>16056</v>
      </c>
      <c r="M175" s="22">
        <v>31.625</v>
      </c>
      <c r="N175" s="24">
        <v>507767.31510000001</v>
      </c>
      <c r="O175" s="24">
        <v>126941.83</v>
      </c>
      <c r="P175" s="24">
        <v>126941.83</v>
      </c>
      <c r="Q175" s="24">
        <v>126941.83</v>
      </c>
      <c r="R175" s="24">
        <v>126941.83</v>
      </c>
      <c r="S175" s="32">
        <f t="shared" si="51"/>
        <v>16056</v>
      </c>
      <c r="T175" s="23">
        <f t="shared" si="52"/>
        <v>0</v>
      </c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>
        <f t="shared" si="53"/>
        <v>0</v>
      </c>
      <c r="AI175" s="23"/>
      <c r="AJ175" s="23"/>
      <c r="AK175" s="23"/>
      <c r="AL175" s="23"/>
      <c r="AM175" s="23"/>
      <c r="AN175" s="23"/>
      <c r="AO175" s="23"/>
      <c r="AP175" s="23"/>
      <c r="AQ175" s="15" t="s">
        <v>1294</v>
      </c>
      <c r="AR175" s="15"/>
      <c r="AS175" s="15"/>
      <c r="AT175" s="15"/>
      <c r="AU175" s="15" t="s">
        <v>1132</v>
      </c>
      <c r="AV175" s="15"/>
      <c r="AW175" s="43"/>
      <c r="AX175" s="75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</row>
    <row r="176" spans="1:75" ht="60" x14ac:dyDescent="0.25">
      <c r="A176" s="3"/>
      <c r="B176" s="59" t="s">
        <v>1441</v>
      </c>
      <c r="C176" s="63" t="s">
        <v>1327</v>
      </c>
      <c r="D176" s="3"/>
      <c r="E176" s="3"/>
      <c r="F176" s="3"/>
      <c r="G176" s="69" t="s">
        <v>1207</v>
      </c>
      <c r="H176" s="71" t="s">
        <v>211</v>
      </c>
      <c r="I176" s="22">
        <v>0</v>
      </c>
      <c r="J176" s="23">
        <v>1440</v>
      </c>
      <c r="K176" s="22">
        <v>0</v>
      </c>
      <c r="L176" s="23">
        <v>1440</v>
      </c>
      <c r="M176" s="22">
        <v>58.296999999999997</v>
      </c>
      <c r="N176" s="24">
        <v>83948.068100000004</v>
      </c>
      <c r="O176" s="24">
        <v>20987.02</v>
      </c>
      <c r="P176" s="24">
        <v>20987.02</v>
      </c>
      <c r="Q176" s="24">
        <v>20987.02</v>
      </c>
      <c r="R176" s="24">
        <v>20987.02</v>
      </c>
      <c r="S176" s="32">
        <f t="shared" si="51"/>
        <v>1440</v>
      </c>
      <c r="T176" s="23">
        <f t="shared" si="52"/>
        <v>0</v>
      </c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>
        <f t="shared" si="53"/>
        <v>0</v>
      </c>
      <c r="AI176" s="23"/>
      <c r="AJ176" s="23"/>
      <c r="AK176" s="23"/>
      <c r="AL176" s="23"/>
      <c r="AM176" s="23"/>
      <c r="AN176" s="23"/>
      <c r="AO176" s="23"/>
      <c r="AP176" s="23"/>
      <c r="AQ176" s="36" t="s">
        <v>1294</v>
      </c>
      <c r="AR176" s="36"/>
      <c r="AS176" s="36"/>
      <c r="AT176" s="36"/>
      <c r="AU176" s="36"/>
      <c r="AV176" s="15"/>
      <c r="AW176" s="43"/>
      <c r="AX176" s="75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</row>
    <row r="177" spans="1:75" ht="60" x14ac:dyDescent="0.25">
      <c r="A177" s="3"/>
      <c r="B177" s="59" t="s">
        <v>1441</v>
      </c>
      <c r="C177" s="63" t="s">
        <v>1327</v>
      </c>
      <c r="D177" s="3"/>
      <c r="E177" s="3"/>
      <c r="F177" s="3"/>
      <c r="G177" s="69" t="s">
        <v>1207</v>
      </c>
      <c r="H177" s="71" t="s">
        <v>212</v>
      </c>
      <c r="I177" s="23">
        <v>3000</v>
      </c>
      <c r="J177" s="22">
        <v>0</v>
      </c>
      <c r="K177" s="22">
        <v>0</v>
      </c>
      <c r="L177" s="23">
        <v>3000</v>
      </c>
      <c r="M177" s="22">
        <v>58.296999999999997</v>
      </c>
      <c r="N177" s="24">
        <v>174891.80850000001</v>
      </c>
      <c r="O177" s="24">
        <v>43722.95</v>
      </c>
      <c r="P177" s="24">
        <v>43722.95</v>
      </c>
      <c r="Q177" s="24">
        <v>43722.95</v>
      </c>
      <c r="R177" s="24">
        <v>43722.95</v>
      </c>
      <c r="S177" s="32">
        <f t="shared" si="51"/>
        <v>3000</v>
      </c>
      <c r="T177" s="23">
        <f t="shared" si="52"/>
        <v>0</v>
      </c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>
        <f t="shared" si="53"/>
        <v>0</v>
      </c>
      <c r="AI177" s="23"/>
      <c r="AJ177" s="23"/>
      <c r="AK177" s="23"/>
      <c r="AL177" s="23"/>
      <c r="AM177" s="23"/>
      <c r="AN177" s="23"/>
      <c r="AO177" s="23"/>
      <c r="AP177" s="23"/>
      <c r="AQ177" s="15" t="s">
        <v>1294</v>
      </c>
      <c r="AR177" s="15"/>
      <c r="AS177" s="15"/>
      <c r="AT177" s="15"/>
      <c r="AU177" s="15" t="s">
        <v>1132</v>
      </c>
      <c r="AV177" s="15"/>
      <c r="AW177" s="43"/>
      <c r="AX177" s="75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</row>
    <row r="178" spans="1:75" ht="60" x14ac:dyDescent="0.25">
      <c r="A178" s="3"/>
      <c r="B178" s="59" t="s">
        <v>1441</v>
      </c>
      <c r="C178" s="63" t="s">
        <v>1327</v>
      </c>
      <c r="D178" s="3" t="s">
        <v>1478</v>
      </c>
      <c r="E178" s="3"/>
      <c r="F178" s="3"/>
      <c r="G178" s="69" t="s">
        <v>1207</v>
      </c>
      <c r="H178" s="71" t="s">
        <v>213</v>
      </c>
      <c r="I178" s="22">
        <v>0</v>
      </c>
      <c r="J178" s="22">
        <v>900</v>
      </c>
      <c r="K178" s="22">
        <v>0</v>
      </c>
      <c r="L178" s="22">
        <v>900</v>
      </c>
      <c r="M178" s="22">
        <v>32.518999999999998</v>
      </c>
      <c r="N178" s="24">
        <v>29267.2984</v>
      </c>
      <c r="O178" s="24">
        <v>7316.82</v>
      </c>
      <c r="P178" s="24">
        <v>7316.82</v>
      </c>
      <c r="Q178" s="24">
        <v>7316.82</v>
      </c>
      <c r="R178" s="24">
        <v>7316.82</v>
      </c>
      <c r="S178" s="32">
        <f t="shared" si="51"/>
        <v>900</v>
      </c>
      <c r="T178" s="23">
        <f t="shared" si="52"/>
        <v>0</v>
      </c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>
        <f t="shared" si="53"/>
        <v>0</v>
      </c>
      <c r="AI178" s="23"/>
      <c r="AJ178" s="23"/>
      <c r="AK178" s="23"/>
      <c r="AL178" s="23"/>
      <c r="AM178" s="23"/>
      <c r="AN178" s="23"/>
      <c r="AO178" s="23"/>
      <c r="AP178" s="23"/>
      <c r="AQ178" s="15" t="s">
        <v>1294</v>
      </c>
      <c r="AR178" s="15"/>
      <c r="AS178" s="15"/>
      <c r="AT178" s="15"/>
      <c r="AU178" s="15" t="s">
        <v>1132</v>
      </c>
      <c r="AV178" s="15"/>
      <c r="AW178" s="43"/>
      <c r="AX178" s="75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</row>
    <row r="179" spans="1:75" ht="63" customHeight="1" x14ac:dyDescent="0.25">
      <c r="A179" s="3"/>
      <c r="B179" s="59" t="s">
        <v>1441</v>
      </c>
      <c r="C179" s="63" t="s">
        <v>1327</v>
      </c>
      <c r="D179" s="3" t="s">
        <v>1478</v>
      </c>
      <c r="E179" s="3"/>
      <c r="F179" s="3"/>
      <c r="G179" s="69" t="s">
        <v>1347</v>
      </c>
      <c r="H179" s="71" t="s">
        <v>214</v>
      </c>
      <c r="I179" s="22">
        <v>0</v>
      </c>
      <c r="J179" s="23">
        <v>28750</v>
      </c>
      <c r="K179" s="22">
        <v>0</v>
      </c>
      <c r="L179" s="23">
        <v>28750</v>
      </c>
      <c r="M179" s="22">
        <v>17.82</v>
      </c>
      <c r="N179" s="24">
        <v>512337.23310000001</v>
      </c>
      <c r="O179" s="24">
        <v>128084.31</v>
      </c>
      <c r="P179" s="24">
        <v>128084.31</v>
      </c>
      <c r="Q179" s="24">
        <v>128084.31</v>
      </c>
      <c r="R179" s="24">
        <v>128084.31</v>
      </c>
      <c r="S179" s="32">
        <f t="shared" si="51"/>
        <v>28750</v>
      </c>
      <c r="T179" s="23">
        <f t="shared" si="52"/>
        <v>0</v>
      </c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>
        <f t="shared" si="53"/>
        <v>0</v>
      </c>
      <c r="AI179" s="23"/>
      <c r="AJ179" s="23"/>
      <c r="AK179" s="23"/>
      <c r="AL179" s="23"/>
      <c r="AM179" s="23"/>
      <c r="AN179" s="23"/>
      <c r="AO179" s="23"/>
      <c r="AP179" s="23"/>
      <c r="AQ179" s="15" t="s">
        <v>1294</v>
      </c>
      <c r="AR179" s="15"/>
      <c r="AS179" s="15"/>
      <c r="AT179" s="15"/>
      <c r="AU179" s="15" t="s">
        <v>1132</v>
      </c>
      <c r="AV179" s="15"/>
      <c r="AW179" s="43"/>
      <c r="AX179" s="75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</row>
    <row r="180" spans="1:75" ht="64.5" customHeight="1" x14ac:dyDescent="0.25">
      <c r="A180" s="3"/>
      <c r="B180" s="59" t="s">
        <v>1441</v>
      </c>
      <c r="C180" s="63" t="s">
        <v>1327</v>
      </c>
      <c r="D180" s="3" t="s">
        <v>1478</v>
      </c>
      <c r="E180" s="3"/>
      <c r="F180" s="3"/>
      <c r="G180" s="69" t="s">
        <v>1347</v>
      </c>
      <c r="H180" s="71" t="s">
        <v>206</v>
      </c>
      <c r="I180" s="22">
        <v>0</v>
      </c>
      <c r="J180" s="23">
        <v>30124</v>
      </c>
      <c r="K180" s="22">
        <v>0</v>
      </c>
      <c r="L180" s="23">
        <v>30124</v>
      </c>
      <c r="M180" s="22">
        <v>17.82</v>
      </c>
      <c r="N180" s="24">
        <v>536822.49780000001</v>
      </c>
      <c r="O180" s="24">
        <v>134205.62</v>
      </c>
      <c r="P180" s="24">
        <v>134205.62</v>
      </c>
      <c r="Q180" s="24">
        <v>134205.62</v>
      </c>
      <c r="R180" s="24">
        <v>134205.62</v>
      </c>
      <c r="S180" s="32">
        <f t="shared" si="51"/>
        <v>30124</v>
      </c>
      <c r="T180" s="23">
        <f t="shared" si="52"/>
        <v>0</v>
      </c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>
        <f t="shared" si="53"/>
        <v>0</v>
      </c>
      <c r="AI180" s="23"/>
      <c r="AJ180" s="23"/>
      <c r="AK180" s="23"/>
      <c r="AL180" s="23"/>
      <c r="AM180" s="23"/>
      <c r="AN180" s="23"/>
      <c r="AO180" s="23"/>
      <c r="AP180" s="23"/>
      <c r="AQ180" s="15" t="s">
        <v>1294</v>
      </c>
      <c r="AR180" s="15"/>
      <c r="AS180" s="15"/>
      <c r="AT180" s="15"/>
      <c r="AU180" s="15" t="s">
        <v>1132</v>
      </c>
      <c r="AV180" s="15"/>
      <c r="AW180" s="43"/>
      <c r="AX180" s="75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</row>
    <row r="181" spans="1:75" ht="62.25" customHeight="1" x14ac:dyDescent="0.25">
      <c r="A181" s="3"/>
      <c r="B181" s="59" t="s">
        <v>1441</v>
      </c>
      <c r="C181" s="63" t="s">
        <v>1327</v>
      </c>
      <c r="D181" s="3"/>
      <c r="E181" s="3"/>
      <c r="F181" s="3"/>
      <c r="G181" s="69" t="s">
        <v>1347</v>
      </c>
      <c r="H181" s="71" t="s">
        <v>215</v>
      </c>
      <c r="I181" s="23">
        <v>5840</v>
      </c>
      <c r="J181" s="23">
        <v>2600</v>
      </c>
      <c r="K181" s="22">
        <v>0</v>
      </c>
      <c r="L181" s="23">
        <v>8440</v>
      </c>
      <c r="M181" s="22">
        <v>36.716999999999999</v>
      </c>
      <c r="N181" s="24">
        <v>309892.93589999998</v>
      </c>
      <c r="O181" s="24">
        <v>77473.23</v>
      </c>
      <c r="P181" s="24">
        <v>77473.23</v>
      </c>
      <c r="Q181" s="24">
        <v>77473.23</v>
      </c>
      <c r="R181" s="24">
        <v>77473.23</v>
      </c>
      <c r="S181" s="32">
        <f t="shared" ref="S181:S204" si="55">L181+T181</f>
        <v>8440</v>
      </c>
      <c r="T181" s="23">
        <f t="shared" ref="T181:T204" si="56">U181+V181+W181+X181+Y181+Z181+AA181+AB181+AC181+AD181+AE181+AF181+AG181+AH181</f>
        <v>0</v>
      </c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>
        <f t="shared" ref="AH181:AH204" si="57">AJ181+AK181+AL181+AM181+AN181+AO181+AP181+AI181</f>
        <v>0</v>
      </c>
      <c r="AI181" s="23"/>
      <c r="AJ181" s="23"/>
      <c r="AK181" s="23"/>
      <c r="AL181" s="23"/>
      <c r="AM181" s="23"/>
      <c r="AN181" s="23"/>
      <c r="AO181" s="23"/>
      <c r="AP181" s="23"/>
      <c r="AQ181" s="15" t="s">
        <v>1294</v>
      </c>
      <c r="AR181" s="15"/>
      <c r="AS181" s="15"/>
      <c r="AT181" s="15"/>
      <c r="AU181" s="15" t="s">
        <v>1132</v>
      </c>
      <c r="AV181" s="15"/>
      <c r="AW181" s="43"/>
      <c r="AX181" s="75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</row>
    <row r="182" spans="1:75" ht="61.5" customHeight="1" x14ac:dyDescent="0.25">
      <c r="A182" s="3"/>
      <c r="B182" s="59" t="s">
        <v>1441</v>
      </c>
      <c r="C182" s="63" t="s">
        <v>1327</v>
      </c>
      <c r="D182" s="3" t="s">
        <v>1478</v>
      </c>
      <c r="E182" s="3"/>
      <c r="F182" s="3"/>
      <c r="G182" s="69" t="s">
        <v>1347</v>
      </c>
      <c r="H182" s="71" t="s">
        <v>216</v>
      </c>
      <c r="I182" s="22">
        <v>0</v>
      </c>
      <c r="J182" s="23">
        <v>13140</v>
      </c>
      <c r="K182" s="22">
        <v>0</v>
      </c>
      <c r="L182" s="23">
        <v>13140</v>
      </c>
      <c r="M182" s="22">
        <v>17.82</v>
      </c>
      <c r="N182" s="24">
        <v>234160.39110000001</v>
      </c>
      <c r="O182" s="24">
        <v>58540.1</v>
      </c>
      <c r="P182" s="24">
        <v>58540.1</v>
      </c>
      <c r="Q182" s="24">
        <v>58540.1</v>
      </c>
      <c r="R182" s="24">
        <v>58540.1</v>
      </c>
      <c r="S182" s="32">
        <f t="shared" si="55"/>
        <v>13140</v>
      </c>
      <c r="T182" s="23">
        <f t="shared" si="56"/>
        <v>0</v>
      </c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>
        <f t="shared" si="57"/>
        <v>0</v>
      </c>
      <c r="AI182" s="23"/>
      <c r="AJ182" s="23"/>
      <c r="AK182" s="23"/>
      <c r="AL182" s="23"/>
      <c r="AM182" s="23"/>
      <c r="AN182" s="23"/>
      <c r="AO182" s="23"/>
      <c r="AP182" s="23"/>
      <c r="AQ182" s="15" t="s">
        <v>1294</v>
      </c>
      <c r="AR182" s="15"/>
      <c r="AS182" s="15"/>
      <c r="AT182" s="15"/>
      <c r="AU182" s="15" t="s">
        <v>1132</v>
      </c>
      <c r="AV182" s="15"/>
      <c r="AW182" s="43"/>
      <c r="AX182" s="75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</row>
    <row r="183" spans="1:75" ht="60.75" customHeight="1" x14ac:dyDescent="0.25">
      <c r="A183" s="3"/>
      <c r="B183" s="59" t="s">
        <v>1441</v>
      </c>
      <c r="C183" s="63" t="s">
        <v>1327</v>
      </c>
      <c r="D183" s="3" t="s">
        <v>1478</v>
      </c>
      <c r="E183" s="3"/>
      <c r="F183" s="3"/>
      <c r="G183" s="69" t="s">
        <v>1347</v>
      </c>
      <c r="H183" s="71" t="s">
        <v>207</v>
      </c>
      <c r="I183" s="22">
        <v>0</v>
      </c>
      <c r="J183" s="23">
        <v>9560</v>
      </c>
      <c r="K183" s="22">
        <v>0</v>
      </c>
      <c r="L183" s="23">
        <v>9560</v>
      </c>
      <c r="M183" s="22">
        <v>17.82</v>
      </c>
      <c r="N183" s="24">
        <v>170363.2678</v>
      </c>
      <c r="O183" s="24">
        <v>42590.82</v>
      </c>
      <c r="P183" s="24">
        <v>42590.82</v>
      </c>
      <c r="Q183" s="24">
        <v>42590.82</v>
      </c>
      <c r="R183" s="24">
        <v>42590.82</v>
      </c>
      <c r="S183" s="32">
        <f t="shared" si="55"/>
        <v>9560</v>
      </c>
      <c r="T183" s="23">
        <f t="shared" si="56"/>
        <v>0</v>
      </c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>
        <f t="shared" si="57"/>
        <v>0</v>
      </c>
      <c r="AI183" s="23"/>
      <c r="AJ183" s="23"/>
      <c r="AK183" s="23"/>
      <c r="AL183" s="23"/>
      <c r="AM183" s="23"/>
      <c r="AN183" s="23"/>
      <c r="AO183" s="23"/>
      <c r="AP183" s="23"/>
      <c r="AQ183" s="15" t="s">
        <v>1294</v>
      </c>
      <c r="AR183" s="15"/>
      <c r="AS183" s="15"/>
      <c r="AT183" s="15"/>
      <c r="AU183" s="15" t="s">
        <v>1132</v>
      </c>
      <c r="AV183" s="15"/>
      <c r="AW183" s="43"/>
      <c r="AX183" s="75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</row>
    <row r="184" spans="1:75" s="11" customFormat="1" ht="61.5" customHeight="1" x14ac:dyDescent="0.25">
      <c r="A184" s="9"/>
      <c r="B184" s="61" t="s">
        <v>1441</v>
      </c>
      <c r="C184" s="73" t="s">
        <v>1327</v>
      </c>
      <c r="D184" s="9" t="s">
        <v>1478</v>
      </c>
      <c r="E184" s="73" t="s">
        <v>1641</v>
      </c>
      <c r="F184" s="9"/>
      <c r="G184" s="69" t="s">
        <v>1347</v>
      </c>
      <c r="H184" s="71" t="s">
        <v>208</v>
      </c>
      <c r="I184" s="26">
        <v>0</v>
      </c>
      <c r="J184" s="26">
        <v>3048</v>
      </c>
      <c r="K184" s="26">
        <v>0</v>
      </c>
      <c r="L184" s="26">
        <v>3048</v>
      </c>
      <c r="M184" s="26">
        <v>17.82</v>
      </c>
      <c r="N184" s="27">
        <f>M184*L184</f>
        <v>54315.360000000001</v>
      </c>
      <c r="O184" s="27">
        <f>$N$184/4</f>
        <v>13578.84</v>
      </c>
      <c r="P184" s="27">
        <f t="shared" ref="P184:R184" si="58">$N$184/4</f>
        <v>13578.84</v>
      </c>
      <c r="Q184" s="27">
        <f t="shared" si="58"/>
        <v>13578.84</v>
      </c>
      <c r="R184" s="27">
        <f t="shared" si="58"/>
        <v>13578.84</v>
      </c>
      <c r="S184" s="74">
        <f t="shared" si="55"/>
        <v>3048</v>
      </c>
      <c r="T184" s="25">
        <f t="shared" si="56"/>
        <v>0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>
        <f t="shared" si="57"/>
        <v>0</v>
      </c>
      <c r="AI184" s="25"/>
      <c r="AJ184" s="25"/>
      <c r="AK184" s="25"/>
      <c r="AL184" s="25"/>
      <c r="AM184" s="25"/>
      <c r="AN184" s="25"/>
      <c r="AO184" s="25"/>
      <c r="AP184" s="25"/>
      <c r="AQ184" s="18" t="s">
        <v>1294</v>
      </c>
      <c r="AR184" s="18"/>
      <c r="AS184" s="18"/>
      <c r="AT184" s="18"/>
      <c r="AU184" s="18" t="s">
        <v>1132</v>
      </c>
      <c r="AV184" s="18"/>
      <c r="AW184" s="19"/>
      <c r="AX184" s="76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</row>
    <row r="185" spans="1:75" ht="20.25" customHeight="1" x14ac:dyDescent="0.25">
      <c r="A185" s="3"/>
      <c r="B185" s="59" t="s">
        <v>1441</v>
      </c>
      <c r="C185" s="63" t="s">
        <v>1327</v>
      </c>
      <c r="D185" s="3"/>
      <c r="E185" s="3"/>
      <c r="F185" s="3"/>
      <c r="G185" s="69" t="s">
        <v>217</v>
      </c>
      <c r="H185" s="71" t="s">
        <v>218</v>
      </c>
      <c r="I185" s="22">
        <v>0</v>
      </c>
      <c r="J185" s="23">
        <v>15544</v>
      </c>
      <c r="K185" s="23">
        <v>7526</v>
      </c>
      <c r="L185" s="23">
        <v>23070</v>
      </c>
      <c r="M185" s="22">
        <v>9.2070000000000007</v>
      </c>
      <c r="N185" s="24">
        <v>212402.53700000001</v>
      </c>
      <c r="O185" s="24">
        <v>53100.63</v>
      </c>
      <c r="P185" s="24">
        <v>53100.63</v>
      </c>
      <c r="Q185" s="24">
        <v>53100.63</v>
      </c>
      <c r="R185" s="24">
        <v>53100.63</v>
      </c>
      <c r="S185" s="32">
        <f t="shared" si="55"/>
        <v>23320</v>
      </c>
      <c r="T185" s="23">
        <f t="shared" si="56"/>
        <v>250</v>
      </c>
      <c r="U185" s="23"/>
      <c r="V185" s="23"/>
      <c r="W185" s="23"/>
      <c r="X185" s="23"/>
      <c r="Y185" s="23"/>
      <c r="Z185" s="23">
        <v>100</v>
      </c>
      <c r="AA185" s="23"/>
      <c r="AB185" s="23"/>
      <c r="AC185" s="23"/>
      <c r="AD185" s="23"/>
      <c r="AE185" s="23"/>
      <c r="AF185" s="23"/>
      <c r="AG185" s="23">
        <v>150</v>
      </c>
      <c r="AH185" s="23">
        <f t="shared" si="57"/>
        <v>0</v>
      </c>
      <c r="AI185" s="23"/>
      <c r="AJ185" s="23"/>
      <c r="AK185" s="23"/>
      <c r="AL185" s="23"/>
      <c r="AM185" s="23"/>
      <c r="AN185" s="23"/>
      <c r="AO185" s="23"/>
      <c r="AP185" s="23"/>
      <c r="AQ185" s="15" t="s">
        <v>1294</v>
      </c>
      <c r="AR185" s="15"/>
      <c r="AS185" s="15"/>
      <c r="AT185" s="15"/>
      <c r="AU185" s="15" t="s">
        <v>1132</v>
      </c>
      <c r="AV185" s="15"/>
      <c r="AW185" s="43"/>
      <c r="AX185" s="75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</row>
    <row r="186" spans="1:75" ht="20.25" customHeight="1" x14ac:dyDescent="0.25">
      <c r="A186" s="3"/>
      <c r="B186" s="59"/>
      <c r="C186" s="63" t="s">
        <v>1304</v>
      </c>
      <c r="D186" s="3"/>
      <c r="E186" s="3"/>
      <c r="F186" s="3"/>
      <c r="G186" s="69" t="s">
        <v>219</v>
      </c>
      <c r="H186" s="71" t="s">
        <v>189</v>
      </c>
      <c r="I186" s="22">
        <v>0</v>
      </c>
      <c r="J186" s="23">
        <v>19790</v>
      </c>
      <c r="K186" s="22">
        <v>0</v>
      </c>
      <c r="L186" s="23">
        <v>19790</v>
      </c>
      <c r="M186" s="22">
        <v>20.256</v>
      </c>
      <c r="N186" s="24">
        <v>400872.3947</v>
      </c>
      <c r="O186" s="24">
        <v>100218.1</v>
      </c>
      <c r="P186" s="24">
        <v>100218.1</v>
      </c>
      <c r="Q186" s="24">
        <v>100218.1</v>
      </c>
      <c r="R186" s="24">
        <v>100218.1</v>
      </c>
      <c r="S186" s="32">
        <f t="shared" si="55"/>
        <v>20190</v>
      </c>
      <c r="T186" s="23">
        <f t="shared" si="56"/>
        <v>400</v>
      </c>
      <c r="U186" s="23"/>
      <c r="V186" s="23"/>
      <c r="W186" s="23"/>
      <c r="X186" s="23"/>
      <c r="Y186" s="23"/>
      <c r="Z186" s="23">
        <v>400</v>
      </c>
      <c r="AA186" s="23"/>
      <c r="AB186" s="23"/>
      <c r="AC186" s="23"/>
      <c r="AD186" s="23"/>
      <c r="AE186" s="23"/>
      <c r="AF186" s="23"/>
      <c r="AG186" s="23"/>
      <c r="AH186" s="23">
        <f t="shared" si="57"/>
        <v>0</v>
      </c>
      <c r="AI186" s="23"/>
      <c r="AJ186" s="23"/>
      <c r="AK186" s="23"/>
      <c r="AL186" s="23"/>
      <c r="AM186" s="23"/>
      <c r="AN186" s="23"/>
      <c r="AO186" s="23"/>
      <c r="AP186" s="23"/>
      <c r="AQ186" s="15" t="s">
        <v>1294</v>
      </c>
      <c r="AR186" s="15"/>
      <c r="AS186" s="15"/>
      <c r="AT186" s="15"/>
      <c r="AU186" s="15" t="s">
        <v>1132</v>
      </c>
      <c r="AV186" s="15"/>
      <c r="AW186" s="43"/>
      <c r="AX186" s="75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</row>
    <row r="187" spans="1:75" ht="20.25" customHeight="1" x14ac:dyDescent="0.25">
      <c r="A187" s="3"/>
      <c r="B187" s="59"/>
      <c r="C187" s="63" t="s">
        <v>1304</v>
      </c>
      <c r="D187" s="3"/>
      <c r="E187" s="3"/>
      <c r="F187" s="3"/>
      <c r="G187" s="69" t="s">
        <v>220</v>
      </c>
      <c r="H187" s="71" t="s">
        <v>221</v>
      </c>
      <c r="I187" s="22">
        <v>0</v>
      </c>
      <c r="J187" s="23">
        <v>2134</v>
      </c>
      <c r="K187" s="22">
        <v>0</v>
      </c>
      <c r="L187" s="23">
        <v>2134</v>
      </c>
      <c r="M187" s="22">
        <v>33.905999999999999</v>
      </c>
      <c r="N187" s="24">
        <v>72354.588799999998</v>
      </c>
      <c r="O187" s="24">
        <v>18088.650000000001</v>
      </c>
      <c r="P187" s="24">
        <v>18088.650000000001</v>
      </c>
      <c r="Q187" s="24">
        <v>18088.650000000001</v>
      </c>
      <c r="R187" s="24">
        <v>18088.650000000001</v>
      </c>
      <c r="S187" s="32">
        <f t="shared" si="55"/>
        <v>2134</v>
      </c>
      <c r="T187" s="23">
        <f t="shared" si="56"/>
        <v>0</v>
      </c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>
        <f t="shared" si="57"/>
        <v>0</v>
      </c>
      <c r="AI187" s="23"/>
      <c r="AJ187" s="23"/>
      <c r="AK187" s="23"/>
      <c r="AL187" s="23"/>
      <c r="AM187" s="23"/>
      <c r="AN187" s="23"/>
      <c r="AO187" s="23"/>
      <c r="AP187" s="23"/>
      <c r="AQ187" s="15" t="s">
        <v>1294</v>
      </c>
      <c r="AR187" s="15"/>
      <c r="AS187" s="15"/>
      <c r="AT187" s="15"/>
      <c r="AU187" s="15" t="s">
        <v>1132</v>
      </c>
      <c r="AV187" s="15"/>
      <c r="AW187" s="43"/>
      <c r="AX187" s="75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</row>
    <row r="188" spans="1:75" ht="20.25" customHeight="1" x14ac:dyDescent="0.25">
      <c r="A188" s="3"/>
      <c r="B188" s="59"/>
      <c r="C188" s="63" t="s">
        <v>1304</v>
      </c>
      <c r="D188" s="3"/>
      <c r="E188" s="3"/>
      <c r="F188" s="3"/>
      <c r="G188" s="69" t="s">
        <v>220</v>
      </c>
      <c r="H188" s="71" t="s">
        <v>189</v>
      </c>
      <c r="I188" s="22">
        <v>0</v>
      </c>
      <c r="J188" s="23">
        <v>6890</v>
      </c>
      <c r="K188" s="22">
        <v>0</v>
      </c>
      <c r="L188" s="23">
        <v>6890</v>
      </c>
      <c r="M188" s="22">
        <v>51.792000000000002</v>
      </c>
      <c r="N188" s="24">
        <v>356844.37550000002</v>
      </c>
      <c r="O188" s="24">
        <v>89211.09</v>
      </c>
      <c r="P188" s="24">
        <v>89211.09</v>
      </c>
      <c r="Q188" s="24">
        <v>89211.09</v>
      </c>
      <c r="R188" s="24">
        <v>89211.09</v>
      </c>
      <c r="S188" s="32">
        <f t="shared" si="55"/>
        <v>6990</v>
      </c>
      <c r="T188" s="23">
        <f t="shared" si="56"/>
        <v>100</v>
      </c>
      <c r="U188" s="23"/>
      <c r="V188" s="23"/>
      <c r="W188" s="23"/>
      <c r="X188" s="23"/>
      <c r="Y188" s="23"/>
      <c r="Z188" s="23">
        <v>100</v>
      </c>
      <c r="AA188" s="23"/>
      <c r="AB188" s="23"/>
      <c r="AC188" s="23"/>
      <c r="AD188" s="23"/>
      <c r="AE188" s="23"/>
      <c r="AF188" s="23"/>
      <c r="AG188" s="23"/>
      <c r="AH188" s="23">
        <f t="shared" si="57"/>
        <v>0</v>
      </c>
      <c r="AI188" s="23"/>
      <c r="AJ188" s="23"/>
      <c r="AK188" s="23"/>
      <c r="AL188" s="23"/>
      <c r="AM188" s="23"/>
      <c r="AN188" s="23"/>
      <c r="AO188" s="23"/>
      <c r="AP188" s="23"/>
      <c r="AQ188" s="15" t="s">
        <v>1294</v>
      </c>
      <c r="AR188" s="15"/>
      <c r="AS188" s="15"/>
      <c r="AT188" s="15"/>
      <c r="AU188" s="15" t="s">
        <v>1132</v>
      </c>
      <c r="AV188" s="15"/>
      <c r="AW188" s="43"/>
      <c r="AX188" s="75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</row>
    <row r="189" spans="1:75" ht="20.25" customHeight="1" x14ac:dyDescent="0.25">
      <c r="A189" s="3"/>
      <c r="B189" s="59"/>
      <c r="C189" s="63" t="s">
        <v>1304</v>
      </c>
      <c r="D189" s="3"/>
      <c r="E189" s="3"/>
      <c r="F189" s="3"/>
      <c r="G189" s="69" t="s">
        <v>222</v>
      </c>
      <c r="H189" s="71" t="s">
        <v>223</v>
      </c>
      <c r="I189" s="22">
        <v>0</v>
      </c>
      <c r="J189" s="23">
        <v>8685</v>
      </c>
      <c r="K189" s="22">
        <v>0</v>
      </c>
      <c r="L189" s="23">
        <v>8685</v>
      </c>
      <c r="M189" s="22">
        <v>28.715</v>
      </c>
      <c r="N189" s="24">
        <v>249388.26819999999</v>
      </c>
      <c r="O189" s="24">
        <v>62347.07</v>
      </c>
      <c r="P189" s="24">
        <v>62347.07</v>
      </c>
      <c r="Q189" s="24">
        <v>62347.07</v>
      </c>
      <c r="R189" s="24">
        <v>62347.07</v>
      </c>
      <c r="S189" s="32">
        <f t="shared" si="55"/>
        <v>9105</v>
      </c>
      <c r="T189" s="23">
        <f t="shared" si="56"/>
        <v>420</v>
      </c>
      <c r="U189" s="23"/>
      <c r="V189" s="23"/>
      <c r="W189" s="23"/>
      <c r="X189" s="23"/>
      <c r="Y189" s="23"/>
      <c r="Z189" s="23"/>
      <c r="AA189" s="23"/>
      <c r="AB189" s="23"/>
      <c r="AC189" s="23"/>
      <c r="AD189" s="23">
        <v>420</v>
      </c>
      <c r="AE189" s="23"/>
      <c r="AF189" s="23"/>
      <c r="AG189" s="23"/>
      <c r="AH189" s="23">
        <f t="shared" si="57"/>
        <v>0</v>
      </c>
      <c r="AI189" s="23"/>
      <c r="AJ189" s="23"/>
      <c r="AK189" s="23"/>
      <c r="AL189" s="23"/>
      <c r="AM189" s="23"/>
      <c r="AN189" s="23"/>
      <c r="AO189" s="23"/>
      <c r="AP189" s="23"/>
      <c r="AQ189" s="15" t="s">
        <v>1294</v>
      </c>
      <c r="AR189" s="15"/>
      <c r="AS189" s="15"/>
      <c r="AT189" s="15"/>
      <c r="AU189" s="15" t="s">
        <v>1132</v>
      </c>
      <c r="AV189" s="15"/>
      <c r="AW189" s="43"/>
      <c r="AX189" s="75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</row>
    <row r="190" spans="1:75" ht="20.25" customHeight="1" x14ac:dyDescent="0.25">
      <c r="A190" s="3"/>
      <c r="B190" s="59"/>
      <c r="C190" s="63" t="s">
        <v>1304</v>
      </c>
      <c r="D190" s="3"/>
      <c r="E190" s="3"/>
      <c r="F190" s="3"/>
      <c r="G190" s="69" t="s">
        <v>222</v>
      </c>
      <c r="H190" s="71" t="s">
        <v>224</v>
      </c>
      <c r="I190" s="22">
        <v>0</v>
      </c>
      <c r="J190" s="23">
        <v>25800</v>
      </c>
      <c r="K190" s="22">
        <v>0</v>
      </c>
      <c r="L190" s="23">
        <v>25800</v>
      </c>
      <c r="M190" s="22">
        <v>31.664000000000001</v>
      </c>
      <c r="N190" s="24">
        <v>816919.07400000002</v>
      </c>
      <c r="O190" s="24">
        <v>204229.77</v>
      </c>
      <c r="P190" s="24">
        <v>204229.77</v>
      </c>
      <c r="Q190" s="24">
        <v>204229.77</v>
      </c>
      <c r="R190" s="24">
        <v>204229.77</v>
      </c>
      <c r="S190" s="32">
        <f t="shared" si="55"/>
        <v>25950</v>
      </c>
      <c r="T190" s="23">
        <f t="shared" si="56"/>
        <v>150</v>
      </c>
      <c r="U190" s="23"/>
      <c r="V190" s="23">
        <v>100</v>
      </c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>
        <v>50</v>
      </c>
      <c r="AH190" s="23">
        <f t="shared" si="57"/>
        <v>0</v>
      </c>
      <c r="AI190" s="23"/>
      <c r="AJ190" s="23"/>
      <c r="AK190" s="23"/>
      <c r="AL190" s="23"/>
      <c r="AM190" s="23"/>
      <c r="AN190" s="23"/>
      <c r="AO190" s="23"/>
      <c r="AP190" s="23"/>
      <c r="AQ190" s="15" t="s">
        <v>1294</v>
      </c>
      <c r="AR190" s="15"/>
      <c r="AS190" s="15"/>
      <c r="AT190" s="15"/>
      <c r="AU190" s="15" t="s">
        <v>1132</v>
      </c>
      <c r="AV190" s="40"/>
      <c r="AW190" s="40"/>
      <c r="AX190" s="75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</row>
    <row r="191" spans="1:75" ht="20.25" customHeight="1" x14ac:dyDescent="0.25">
      <c r="A191" s="3"/>
      <c r="B191" s="59"/>
      <c r="C191" s="63" t="s">
        <v>1304</v>
      </c>
      <c r="D191" s="3"/>
      <c r="E191" s="3"/>
      <c r="F191" s="3"/>
      <c r="G191" s="69" t="s">
        <v>222</v>
      </c>
      <c r="H191" s="71" t="s">
        <v>225</v>
      </c>
      <c r="I191" s="22">
        <v>0</v>
      </c>
      <c r="J191" s="22">
        <v>865</v>
      </c>
      <c r="K191" s="22">
        <v>0</v>
      </c>
      <c r="L191" s="22">
        <v>865</v>
      </c>
      <c r="M191" s="22">
        <v>16.52</v>
      </c>
      <c r="N191" s="24">
        <v>14290.2251</v>
      </c>
      <c r="O191" s="24">
        <v>3572.56</v>
      </c>
      <c r="P191" s="24">
        <v>3572.56</v>
      </c>
      <c r="Q191" s="24">
        <v>3572.56</v>
      </c>
      <c r="R191" s="24">
        <v>3572.56</v>
      </c>
      <c r="S191" s="32">
        <f t="shared" si="55"/>
        <v>1385</v>
      </c>
      <c r="T191" s="23">
        <f t="shared" si="56"/>
        <v>520</v>
      </c>
      <c r="U191" s="23"/>
      <c r="V191" s="23">
        <v>100</v>
      </c>
      <c r="W191" s="23"/>
      <c r="X191" s="23"/>
      <c r="Y191" s="23"/>
      <c r="Z191" s="23"/>
      <c r="AA191" s="23"/>
      <c r="AB191" s="23"/>
      <c r="AC191" s="23"/>
      <c r="AD191" s="23">
        <v>420</v>
      </c>
      <c r="AE191" s="23"/>
      <c r="AF191" s="23"/>
      <c r="AG191" s="23"/>
      <c r="AH191" s="23">
        <f t="shared" si="57"/>
        <v>0</v>
      </c>
      <c r="AI191" s="23"/>
      <c r="AJ191" s="23"/>
      <c r="AK191" s="23"/>
      <c r="AL191" s="23"/>
      <c r="AM191" s="23"/>
      <c r="AN191" s="23"/>
      <c r="AO191" s="23"/>
      <c r="AP191" s="23"/>
      <c r="AQ191" s="15" t="s">
        <v>1294</v>
      </c>
      <c r="AR191" s="15"/>
      <c r="AS191" s="15"/>
      <c r="AT191" s="15"/>
      <c r="AU191" s="15" t="s">
        <v>1132</v>
      </c>
      <c r="AV191" s="40"/>
      <c r="AW191" s="40"/>
      <c r="AX191" s="75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</row>
    <row r="192" spans="1:75" ht="20.25" customHeight="1" x14ac:dyDescent="0.25">
      <c r="A192" s="3"/>
      <c r="B192" s="59"/>
      <c r="C192" s="63" t="s">
        <v>1304</v>
      </c>
      <c r="D192" s="3"/>
      <c r="E192" s="3"/>
      <c r="F192" s="3"/>
      <c r="G192" s="69" t="s">
        <v>222</v>
      </c>
      <c r="H192" s="71" t="s">
        <v>226</v>
      </c>
      <c r="I192" s="22">
        <v>0</v>
      </c>
      <c r="J192" s="23">
        <v>13905</v>
      </c>
      <c r="K192" s="22">
        <v>0</v>
      </c>
      <c r="L192" s="23">
        <v>13905</v>
      </c>
      <c r="M192" s="22">
        <v>20.65</v>
      </c>
      <c r="N192" s="24">
        <v>287136.42839999998</v>
      </c>
      <c r="O192" s="24">
        <v>71784.11</v>
      </c>
      <c r="P192" s="24">
        <v>71784.11</v>
      </c>
      <c r="Q192" s="24">
        <v>71784.11</v>
      </c>
      <c r="R192" s="24">
        <v>71784.11</v>
      </c>
      <c r="S192" s="32">
        <f t="shared" si="55"/>
        <v>14005</v>
      </c>
      <c r="T192" s="23">
        <f t="shared" si="56"/>
        <v>100</v>
      </c>
      <c r="U192" s="23"/>
      <c r="V192" s="23">
        <v>100</v>
      </c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>
        <f t="shared" si="57"/>
        <v>0</v>
      </c>
      <c r="AI192" s="23"/>
      <c r="AJ192" s="23"/>
      <c r="AK192" s="23"/>
      <c r="AL192" s="23"/>
      <c r="AM192" s="23"/>
      <c r="AN192" s="23"/>
      <c r="AO192" s="23"/>
      <c r="AP192" s="23"/>
      <c r="AQ192" s="15" t="s">
        <v>1294</v>
      </c>
      <c r="AR192" s="15"/>
      <c r="AS192" s="15"/>
      <c r="AT192" s="15"/>
      <c r="AU192" s="15" t="s">
        <v>1132</v>
      </c>
      <c r="AV192" s="15"/>
      <c r="AW192" s="15"/>
      <c r="AX192" s="75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</row>
    <row r="193" spans="1:75" ht="20.25" customHeight="1" x14ac:dyDescent="0.25">
      <c r="A193" s="3"/>
      <c r="B193" s="59"/>
      <c r="C193" s="63" t="s">
        <v>1304</v>
      </c>
      <c r="D193" s="3"/>
      <c r="E193" s="3"/>
      <c r="F193" s="3"/>
      <c r="G193" s="69" t="s">
        <v>222</v>
      </c>
      <c r="H193" s="71" t="s">
        <v>227</v>
      </c>
      <c r="I193" s="22">
        <v>0</v>
      </c>
      <c r="J193" s="23">
        <v>24760</v>
      </c>
      <c r="K193" s="22">
        <v>0</v>
      </c>
      <c r="L193" s="23">
        <v>24760</v>
      </c>
      <c r="M193" s="22">
        <v>24.048999999999999</v>
      </c>
      <c r="N193" s="24">
        <v>595447.76800000004</v>
      </c>
      <c r="O193" s="24">
        <v>148861.94</v>
      </c>
      <c r="P193" s="24">
        <v>148861.94</v>
      </c>
      <c r="Q193" s="24">
        <v>148861.94</v>
      </c>
      <c r="R193" s="24">
        <v>148861.94</v>
      </c>
      <c r="S193" s="32">
        <f t="shared" si="55"/>
        <v>24920</v>
      </c>
      <c r="T193" s="23">
        <f t="shared" si="56"/>
        <v>160</v>
      </c>
      <c r="U193" s="23"/>
      <c r="V193" s="23">
        <v>100</v>
      </c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>
        <v>50</v>
      </c>
      <c r="AH193" s="23">
        <f t="shared" si="57"/>
        <v>10</v>
      </c>
      <c r="AI193" s="23"/>
      <c r="AJ193" s="23"/>
      <c r="AK193" s="23"/>
      <c r="AL193" s="23"/>
      <c r="AM193" s="23"/>
      <c r="AN193" s="23"/>
      <c r="AO193" s="23">
        <v>10</v>
      </c>
      <c r="AP193" s="23"/>
      <c r="AQ193" s="15" t="s">
        <v>1294</v>
      </c>
      <c r="AR193" s="15"/>
      <c r="AS193" s="15"/>
      <c r="AT193" s="15"/>
      <c r="AU193" s="15" t="s">
        <v>1132</v>
      </c>
      <c r="AV193" s="15"/>
      <c r="AW193" s="15"/>
      <c r="AX193" s="75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</row>
    <row r="194" spans="1:75" ht="20.25" customHeight="1" x14ac:dyDescent="0.25">
      <c r="A194" s="3"/>
      <c r="B194" s="59"/>
      <c r="C194" s="63" t="s">
        <v>1304</v>
      </c>
      <c r="D194" s="3"/>
      <c r="E194" s="3"/>
      <c r="F194" s="3"/>
      <c r="G194" s="69" t="s">
        <v>228</v>
      </c>
      <c r="H194" s="71" t="s">
        <v>229</v>
      </c>
      <c r="I194" s="22">
        <v>0</v>
      </c>
      <c r="J194" s="23">
        <v>22642</v>
      </c>
      <c r="K194" s="22">
        <v>0</v>
      </c>
      <c r="L194" s="23">
        <v>22642</v>
      </c>
      <c r="M194" s="22">
        <v>11.02</v>
      </c>
      <c r="N194" s="24">
        <v>249506.3266</v>
      </c>
      <c r="O194" s="24">
        <v>62376.58</v>
      </c>
      <c r="P194" s="24">
        <v>62376.58</v>
      </c>
      <c r="Q194" s="24">
        <v>62376.58</v>
      </c>
      <c r="R194" s="24">
        <v>62376.58</v>
      </c>
      <c r="S194" s="32">
        <f t="shared" si="55"/>
        <v>22792</v>
      </c>
      <c r="T194" s="23">
        <f t="shared" si="56"/>
        <v>150</v>
      </c>
      <c r="U194" s="23"/>
      <c r="V194" s="23">
        <v>150</v>
      </c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>
        <f t="shared" si="57"/>
        <v>0</v>
      </c>
      <c r="AI194" s="23"/>
      <c r="AJ194" s="23"/>
      <c r="AK194" s="23"/>
      <c r="AL194" s="23"/>
      <c r="AM194" s="23"/>
      <c r="AN194" s="23"/>
      <c r="AO194" s="23"/>
      <c r="AP194" s="23"/>
      <c r="AQ194" s="35" t="s">
        <v>1126</v>
      </c>
      <c r="AR194" s="35" t="s">
        <v>1133</v>
      </c>
      <c r="AS194" s="35"/>
      <c r="AT194" s="35"/>
      <c r="AU194" s="35"/>
      <c r="AV194" s="15"/>
      <c r="AW194" s="17"/>
      <c r="AX194" s="75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</row>
    <row r="195" spans="1:75" ht="20.25" customHeight="1" x14ac:dyDescent="0.25">
      <c r="A195" s="3"/>
      <c r="B195" s="59"/>
      <c r="C195" s="63" t="s">
        <v>1304</v>
      </c>
      <c r="D195" s="3"/>
      <c r="E195" s="3"/>
      <c r="F195" s="3"/>
      <c r="G195" s="69" t="s">
        <v>228</v>
      </c>
      <c r="H195" s="71" t="s">
        <v>227</v>
      </c>
      <c r="I195" s="22">
        <v>0</v>
      </c>
      <c r="J195" s="23">
        <v>28000</v>
      </c>
      <c r="K195" s="22">
        <v>0</v>
      </c>
      <c r="L195" s="23">
        <v>28000</v>
      </c>
      <c r="M195" s="22">
        <v>16.716999999999999</v>
      </c>
      <c r="N195" s="24">
        <v>468083.57400000002</v>
      </c>
      <c r="O195" s="24">
        <v>117020.89</v>
      </c>
      <c r="P195" s="24">
        <v>117020.89</v>
      </c>
      <c r="Q195" s="24">
        <v>117020.89</v>
      </c>
      <c r="R195" s="24">
        <v>117020.89</v>
      </c>
      <c r="S195" s="32">
        <f t="shared" si="55"/>
        <v>28360</v>
      </c>
      <c r="T195" s="23">
        <f t="shared" si="56"/>
        <v>360</v>
      </c>
      <c r="U195" s="23"/>
      <c r="V195" s="23">
        <v>150</v>
      </c>
      <c r="W195" s="23"/>
      <c r="X195" s="23"/>
      <c r="Y195" s="23"/>
      <c r="Z195" s="23">
        <v>200</v>
      </c>
      <c r="AA195" s="23"/>
      <c r="AB195" s="23"/>
      <c r="AC195" s="23"/>
      <c r="AD195" s="23"/>
      <c r="AE195" s="23"/>
      <c r="AF195" s="23"/>
      <c r="AG195" s="23"/>
      <c r="AH195" s="23">
        <f t="shared" si="57"/>
        <v>10</v>
      </c>
      <c r="AI195" s="23"/>
      <c r="AJ195" s="23"/>
      <c r="AK195" s="23"/>
      <c r="AL195" s="23"/>
      <c r="AM195" s="23"/>
      <c r="AN195" s="23"/>
      <c r="AO195" s="23">
        <v>10</v>
      </c>
      <c r="AP195" s="23"/>
      <c r="AQ195" s="15" t="s">
        <v>1294</v>
      </c>
      <c r="AR195" s="15"/>
      <c r="AS195" s="15"/>
      <c r="AT195" s="15"/>
      <c r="AU195" s="15" t="s">
        <v>1132</v>
      </c>
      <c r="AV195" s="15"/>
      <c r="AW195" s="17"/>
      <c r="AX195" s="75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</row>
    <row r="196" spans="1:75" s="11" customFormat="1" ht="60" x14ac:dyDescent="0.25">
      <c r="A196" s="9"/>
      <c r="B196" s="61" t="s">
        <v>1485</v>
      </c>
      <c r="C196" s="73" t="s">
        <v>1308</v>
      </c>
      <c r="D196" s="9"/>
      <c r="E196" s="73" t="s">
        <v>1773</v>
      </c>
      <c r="F196" s="9"/>
      <c r="G196" s="69" t="s">
        <v>230</v>
      </c>
      <c r="H196" s="71" t="s">
        <v>231</v>
      </c>
      <c r="I196" s="26">
        <v>0</v>
      </c>
      <c r="J196" s="25">
        <v>0</v>
      </c>
      <c r="K196" s="26">
        <v>0</v>
      </c>
      <c r="L196" s="25">
        <v>0</v>
      </c>
      <c r="M196" s="26">
        <v>70.944999999999993</v>
      </c>
      <c r="N196" s="27">
        <v>0</v>
      </c>
      <c r="O196" s="27">
        <f>$N$196/4</f>
        <v>0</v>
      </c>
      <c r="P196" s="27">
        <f>$N$196/4</f>
        <v>0</v>
      </c>
      <c r="Q196" s="27">
        <f>$N$196/4</f>
        <v>0</v>
      </c>
      <c r="R196" s="27">
        <f>$N$196/4</f>
        <v>0</v>
      </c>
      <c r="S196" s="74">
        <f t="shared" si="55"/>
        <v>0</v>
      </c>
      <c r="T196" s="25">
        <f t="shared" si="56"/>
        <v>0</v>
      </c>
      <c r="U196" s="25"/>
      <c r="V196" s="25"/>
      <c r="W196" s="25"/>
      <c r="X196" s="25"/>
      <c r="Y196" s="25"/>
      <c r="Z196" s="25">
        <v>0</v>
      </c>
      <c r="AA196" s="25"/>
      <c r="AB196" s="25"/>
      <c r="AC196" s="25"/>
      <c r="AD196" s="25"/>
      <c r="AE196" s="25"/>
      <c r="AF196" s="25"/>
      <c r="AG196" s="25">
        <v>0</v>
      </c>
      <c r="AH196" s="25">
        <f t="shared" si="57"/>
        <v>0</v>
      </c>
      <c r="AI196" s="25"/>
      <c r="AJ196" s="25"/>
      <c r="AK196" s="25"/>
      <c r="AL196" s="25"/>
      <c r="AM196" s="25"/>
      <c r="AN196" s="25"/>
      <c r="AO196" s="25"/>
      <c r="AP196" s="25"/>
      <c r="AQ196" s="18" t="s">
        <v>1294</v>
      </c>
      <c r="AR196" s="18"/>
      <c r="AS196" s="18"/>
      <c r="AT196" s="18"/>
      <c r="AU196" s="18" t="s">
        <v>1132</v>
      </c>
      <c r="AV196" s="18"/>
      <c r="AW196" s="18"/>
      <c r="AX196" s="76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</row>
    <row r="197" spans="1:75" s="11" customFormat="1" ht="60" x14ac:dyDescent="0.25">
      <c r="A197" s="9"/>
      <c r="B197" s="61" t="s">
        <v>1485</v>
      </c>
      <c r="C197" s="73" t="s">
        <v>1308</v>
      </c>
      <c r="D197" s="9"/>
      <c r="E197" s="73" t="s">
        <v>1773</v>
      </c>
      <c r="F197" s="9"/>
      <c r="G197" s="69" t="s">
        <v>230</v>
      </c>
      <c r="H197" s="71" t="s">
        <v>232</v>
      </c>
      <c r="I197" s="26">
        <v>0</v>
      </c>
      <c r="J197" s="25">
        <v>0</v>
      </c>
      <c r="K197" s="26">
        <v>0</v>
      </c>
      <c r="L197" s="25">
        <v>0</v>
      </c>
      <c r="M197" s="26">
        <v>70.944999999999993</v>
      </c>
      <c r="N197" s="27">
        <f t="shared" ref="N197:N203" si="59">L197*M197</f>
        <v>0</v>
      </c>
      <c r="O197" s="27">
        <f>$N$197/4</f>
        <v>0</v>
      </c>
      <c r="P197" s="27">
        <f>$N$197/4</f>
        <v>0</v>
      </c>
      <c r="Q197" s="27">
        <f>$N$197/4</f>
        <v>0</v>
      </c>
      <c r="R197" s="27">
        <f>$N$197/4</f>
        <v>0</v>
      </c>
      <c r="S197" s="74">
        <f t="shared" si="55"/>
        <v>0</v>
      </c>
      <c r="T197" s="25">
        <f t="shared" si="56"/>
        <v>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>
        <v>0</v>
      </c>
      <c r="AH197" s="25">
        <f t="shared" si="57"/>
        <v>0</v>
      </c>
      <c r="AI197" s="25"/>
      <c r="AJ197" s="25"/>
      <c r="AK197" s="25"/>
      <c r="AL197" s="25"/>
      <c r="AM197" s="25"/>
      <c r="AN197" s="25"/>
      <c r="AO197" s="25"/>
      <c r="AP197" s="25"/>
      <c r="AQ197" s="18" t="s">
        <v>1294</v>
      </c>
      <c r="AR197" s="18"/>
      <c r="AS197" s="18"/>
      <c r="AT197" s="18"/>
      <c r="AU197" s="18" t="s">
        <v>1132</v>
      </c>
      <c r="AV197" s="18"/>
      <c r="AW197" s="18"/>
      <c r="AX197" s="76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</row>
    <row r="198" spans="1:75" s="11" customFormat="1" ht="42.75" customHeight="1" x14ac:dyDescent="0.25">
      <c r="A198" s="9"/>
      <c r="B198" s="61" t="s">
        <v>1485</v>
      </c>
      <c r="C198" s="73" t="s">
        <v>1308</v>
      </c>
      <c r="D198" s="9"/>
      <c r="E198" s="73" t="s">
        <v>1685</v>
      </c>
      <c r="F198" s="9"/>
      <c r="G198" s="100" t="s">
        <v>233</v>
      </c>
      <c r="H198" s="101" t="s">
        <v>1669</v>
      </c>
      <c r="I198" s="26">
        <v>0</v>
      </c>
      <c r="J198" s="25">
        <v>470</v>
      </c>
      <c r="K198" s="26">
        <v>0</v>
      </c>
      <c r="L198" s="25">
        <v>470</v>
      </c>
      <c r="M198" s="26">
        <v>17.027000000000001</v>
      </c>
      <c r="N198" s="27">
        <f t="shared" si="59"/>
        <v>8002.6900000000005</v>
      </c>
      <c r="O198" s="27">
        <f>$N$198/4</f>
        <v>2000.6725000000001</v>
      </c>
      <c r="P198" s="27">
        <f t="shared" ref="P198:R198" si="60">$N$198/4</f>
        <v>2000.6725000000001</v>
      </c>
      <c r="Q198" s="27">
        <f t="shared" si="60"/>
        <v>2000.6725000000001</v>
      </c>
      <c r="R198" s="27">
        <f t="shared" si="60"/>
        <v>2000.6725000000001</v>
      </c>
      <c r="S198" s="74">
        <f t="shared" si="55"/>
        <v>510</v>
      </c>
      <c r="T198" s="25">
        <f t="shared" si="56"/>
        <v>40</v>
      </c>
      <c r="U198" s="25"/>
      <c r="V198" s="25"/>
      <c r="W198" s="25"/>
      <c r="X198" s="25"/>
      <c r="Y198" s="25"/>
      <c r="Z198" s="25">
        <v>40</v>
      </c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18"/>
      <c r="AR198" s="18"/>
      <c r="AS198" s="18"/>
      <c r="AT198" s="18"/>
      <c r="AU198" s="18"/>
      <c r="AV198" s="18"/>
      <c r="AW198" s="18"/>
      <c r="AX198" s="76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</row>
    <row r="199" spans="1:75" s="11" customFormat="1" ht="42" customHeight="1" x14ac:dyDescent="0.25">
      <c r="A199" s="9"/>
      <c r="B199" s="61" t="s">
        <v>1485</v>
      </c>
      <c r="C199" s="73" t="s">
        <v>1308</v>
      </c>
      <c r="D199" s="9"/>
      <c r="E199" s="73" t="s">
        <v>1788</v>
      </c>
      <c r="F199" s="9"/>
      <c r="G199" s="100" t="s">
        <v>233</v>
      </c>
      <c r="H199" s="101" t="s">
        <v>1670</v>
      </c>
      <c r="I199" s="26">
        <v>0</v>
      </c>
      <c r="J199" s="25">
        <v>2470</v>
      </c>
      <c r="K199" s="26">
        <v>0</v>
      </c>
      <c r="L199" s="25">
        <v>2470</v>
      </c>
      <c r="M199" s="26">
        <v>17.027000000000001</v>
      </c>
      <c r="N199" s="27">
        <f t="shared" si="59"/>
        <v>42056.69</v>
      </c>
      <c r="O199" s="27">
        <f>$N$199/4</f>
        <v>10514.172500000001</v>
      </c>
      <c r="P199" s="27">
        <f t="shared" ref="P199:R199" si="61">$N$199/4</f>
        <v>10514.172500000001</v>
      </c>
      <c r="Q199" s="27">
        <f t="shared" si="61"/>
        <v>10514.172500000001</v>
      </c>
      <c r="R199" s="27">
        <f t="shared" si="61"/>
        <v>10514.172500000001</v>
      </c>
      <c r="S199" s="74">
        <f t="shared" si="55"/>
        <v>2470</v>
      </c>
      <c r="T199" s="25">
        <f t="shared" si="56"/>
        <v>0</v>
      </c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>
        <f t="shared" si="57"/>
        <v>0</v>
      </c>
      <c r="AI199" s="25"/>
      <c r="AJ199" s="25"/>
      <c r="AK199" s="25"/>
      <c r="AL199" s="25"/>
      <c r="AM199" s="25"/>
      <c r="AN199" s="25"/>
      <c r="AO199" s="25"/>
      <c r="AP199" s="25"/>
      <c r="AQ199" s="18" t="s">
        <v>1294</v>
      </c>
      <c r="AR199" s="18"/>
      <c r="AS199" s="18"/>
      <c r="AT199" s="18"/>
      <c r="AU199" s="18" t="s">
        <v>1132</v>
      </c>
      <c r="AV199" s="18"/>
      <c r="AW199" s="18"/>
      <c r="AX199" s="76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</row>
    <row r="200" spans="1:75" s="11" customFormat="1" ht="96" x14ac:dyDescent="0.25">
      <c r="A200" s="9"/>
      <c r="B200" s="61" t="s">
        <v>1485</v>
      </c>
      <c r="C200" s="73" t="s">
        <v>1308</v>
      </c>
      <c r="D200" s="9"/>
      <c r="E200" s="73" t="s">
        <v>1789</v>
      </c>
      <c r="F200" s="9"/>
      <c r="G200" s="69" t="s">
        <v>235</v>
      </c>
      <c r="H200" s="71" t="s">
        <v>231</v>
      </c>
      <c r="I200" s="26">
        <v>0</v>
      </c>
      <c r="J200" s="25">
        <v>10190</v>
      </c>
      <c r="K200" s="26">
        <v>0</v>
      </c>
      <c r="L200" s="25">
        <v>10190</v>
      </c>
      <c r="M200" s="26">
        <v>74.781999999999996</v>
      </c>
      <c r="N200" s="27">
        <f t="shared" si="59"/>
        <v>762028.58</v>
      </c>
      <c r="O200" s="27">
        <f>$N$200/4</f>
        <v>190507.14499999999</v>
      </c>
      <c r="P200" s="27">
        <f t="shared" ref="P200:R200" si="62">$N$200/4</f>
        <v>190507.14499999999</v>
      </c>
      <c r="Q200" s="27">
        <f t="shared" si="62"/>
        <v>190507.14499999999</v>
      </c>
      <c r="R200" s="27">
        <f t="shared" si="62"/>
        <v>190507.14499999999</v>
      </c>
      <c r="S200" s="74">
        <f t="shared" si="55"/>
        <v>11350</v>
      </c>
      <c r="T200" s="25">
        <f t="shared" si="56"/>
        <v>1160</v>
      </c>
      <c r="U200" s="25"/>
      <c r="V200" s="25">
        <v>0</v>
      </c>
      <c r="W200" s="25"/>
      <c r="X200" s="25"/>
      <c r="Y200" s="25"/>
      <c r="Z200" s="25">
        <v>1000</v>
      </c>
      <c r="AA200" s="25"/>
      <c r="AB200" s="25"/>
      <c r="AC200" s="25"/>
      <c r="AD200" s="25"/>
      <c r="AE200" s="25"/>
      <c r="AF200" s="25"/>
      <c r="AG200" s="25">
        <v>160</v>
      </c>
      <c r="AH200" s="25">
        <f t="shared" si="57"/>
        <v>0</v>
      </c>
      <c r="AI200" s="25"/>
      <c r="AJ200" s="25"/>
      <c r="AK200" s="25"/>
      <c r="AL200" s="25"/>
      <c r="AM200" s="25"/>
      <c r="AN200" s="25"/>
      <c r="AO200" s="25"/>
      <c r="AP200" s="25"/>
      <c r="AQ200" s="18" t="s">
        <v>1294</v>
      </c>
      <c r="AR200" s="18"/>
      <c r="AS200" s="18"/>
      <c r="AT200" s="18"/>
      <c r="AU200" s="18" t="s">
        <v>1132</v>
      </c>
      <c r="AV200" s="18"/>
      <c r="AW200" s="18"/>
      <c r="AX200" s="76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</row>
    <row r="201" spans="1:75" s="11" customFormat="1" ht="75" x14ac:dyDescent="0.25">
      <c r="A201" s="9"/>
      <c r="B201" s="61" t="s">
        <v>1485</v>
      </c>
      <c r="C201" s="73" t="s">
        <v>1308</v>
      </c>
      <c r="D201" s="9"/>
      <c r="E201" s="73" t="s">
        <v>1787</v>
      </c>
      <c r="F201" s="9"/>
      <c r="G201" s="69" t="s">
        <v>235</v>
      </c>
      <c r="H201" s="71" t="s">
        <v>236</v>
      </c>
      <c r="I201" s="26">
        <v>0</v>
      </c>
      <c r="J201" s="25">
        <v>20410</v>
      </c>
      <c r="K201" s="26">
        <v>0</v>
      </c>
      <c r="L201" s="25">
        <v>20410</v>
      </c>
      <c r="M201" s="26">
        <v>74.781999999999996</v>
      </c>
      <c r="N201" s="27">
        <f t="shared" si="59"/>
        <v>1526300.6199999999</v>
      </c>
      <c r="O201" s="27">
        <f>$N$201/4</f>
        <v>381575.15499999997</v>
      </c>
      <c r="P201" s="27">
        <f>$N$201/4</f>
        <v>381575.15499999997</v>
      </c>
      <c r="Q201" s="27">
        <f>$N$201/4</f>
        <v>381575.15499999997</v>
      </c>
      <c r="R201" s="27">
        <f>$N$201/4</f>
        <v>381575.15499999997</v>
      </c>
      <c r="S201" s="74">
        <f t="shared" si="55"/>
        <v>20710</v>
      </c>
      <c r="T201" s="25">
        <f t="shared" si="56"/>
        <v>300</v>
      </c>
      <c r="U201" s="25"/>
      <c r="V201" s="25">
        <v>150</v>
      </c>
      <c r="W201" s="25"/>
      <c r="X201" s="25"/>
      <c r="Y201" s="25"/>
      <c r="Z201" s="25">
        <v>50</v>
      </c>
      <c r="AA201" s="25"/>
      <c r="AB201" s="25"/>
      <c r="AC201" s="25"/>
      <c r="AD201" s="25"/>
      <c r="AE201" s="25"/>
      <c r="AF201" s="25"/>
      <c r="AG201" s="25">
        <v>100</v>
      </c>
      <c r="AH201" s="25">
        <f t="shared" si="57"/>
        <v>0</v>
      </c>
      <c r="AI201" s="25"/>
      <c r="AJ201" s="25"/>
      <c r="AK201" s="25"/>
      <c r="AL201" s="25"/>
      <c r="AM201" s="25"/>
      <c r="AN201" s="25"/>
      <c r="AO201" s="25"/>
      <c r="AP201" s="25"/>
      <c r="AQ201" s="18" t="s">
        <v>1294</v>
      </c>
      <c r="AR201" s="18"/>
      <c r="AS201" s="18"/>
      <c r="AT201" s="18"/>
      <c r="AU201" s="18" t="s">
        <v>1132</v>
      </c>
      <c r="AV201" s="18"/>
      <c r="AW201" s="20"/>
      <c r="AX201" s="76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</row>
    <row r="202" spans="1:75" s="11" customFormat="1" ht="96" x14ac:dyDescent="0.25">
      <c r="A202" s="9"/>
      <c r="B202" s="61" t="s">
        <v>1485</v>
      </c>
      <c r="C202" s="73" t="s">
        <v>1308</v>
      </c>
      <c r="D202" s="9"/>
      <c r="E202" s="73" t="s">
        <v>1827</v>
      </c>
      <c r="F202" s="9"/>
      <c r="G202" s="69" t="s">
        <v>235</v>
      </c>
      <c r="H202" s="71" t="s">
        <v>232</v>
      </c>
      <c r="I202" s="26">
        <v>0</v>
      </c>
      <c r="J202" s="25">
        <v>16905</v>
      </c>
      <c r="K202" s="26">
        <v>0</v>
      </c>
      <c r="L202" s="25">
        <v>16905</v>
      </c>
      <c r="M202" s="26">
        <v>74.781999999999996</v>
      </c>
      <c r="N202" s="27">
        <f t="shared" si="59"/>
        <v>1264189.71</v>
      </c>
      <c r="O202" s="27">
        <f>$N$202/4</f>
        <v>316047.42749999999</v>
      </c>
      <c r="P202" s="27">
        <f>$N$202/4</f>
        <v>316047.42749999999</v>
      </c>
      <c r="Q202" s="27">
        <f>$N$202/4</f>
        <v>316047.42749999999</v>
      </c>
      <c r="R202" s="27">
        <f>$N$202/4</f>
        <v>316047.42749999999</v>
      </c>
      <c r="S202" s="74">
        <f t="shared" si="55"/>
        <v>17305</v>
      </c>
      <c r="T202" s="25">
        <f t="shared" si="56"/>
        <v>400</v>
      </c>
      <c r="U202" s="25"/>
      <c r="V202" s="25">
        <v>100</v>
      </c>
      <c r="W202" s="25"/>
      <c r="X202" s="25"/>
      <c r="Y202" s="25"/>
      <c r="Z202" s="25">
        <v>0</v>
      </c>
      <c r="AA202" s="25"/>
      <c r="AB202" s="25"/>
      <c r="AC202" s="25"/>
      <c r="AD202" s="25"/>
      <c r="AE202" s="25"/>
      <c r="AF202" s="25"/>
      <c r="AG202" s="25">
        <v>300</v>
      </c>
      <c r="AH202" s="25">
        <f t="shared" si="57"/>
        <v>0</v>
      </c>
      <c r="AI202" s="25"/>
      <c r="AJ202" s="25"/>
      <c r="AK202" s="25"/>
      <c r="AL202" s="25"/>
      <c r="AM202" s="25"/>
      <c r="AN202" s="25"/>
      <c r="AO202" s="25"/>
      <c r="AP202" s="25"/>
      <c r="AQ202" s="18" t="s">
        <v>1294</v>
      </c>
      <c r="AR202" s="18"/>
      <c r="AS202" s="18"/>
      <c r="AT202" s="18"/>
      <c r="AU202" s="18" t="s">
        <v>1132</v>
      </c>
      <c r="AV202" s="18"/>
      <c r="AW202" s="18"/>
      <c r="AX202" s="76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</row>
    <row r="203" spans="1:75" s="11" customFormat="1" ht="75" x14ac:dyDescent="0.25">
      <c r="A203" s="9"/>
      <c r="B203" s="61" t="s">
        <v>1485</v>
      </c>
      <c r="C203" s="73" t="s">
        <v>1308</v>
      </c>
      <c r="D203" s="9"/>
      <c r="E203" s="73" t="s">
        <v>1787</v>
      </c>
      <c r="F203" s="9"/>
      <c r="G203" s="69" t="s">
        <v>235</v>
      </c>
      <c r="H203" s="71" t="s">
        <v>237</v>
      </c>
      <c r="I203" s="26">
        <v>0</v>
      </c>
      <c r="J203" s="25">
        <v>4020</v>
      </c>
      <c r="K203" s="26">
        <v>0</v>
      </c>
      <c r="L203" s="25">
        <v>4020</v>
      </c>
      <c r="M203" s="26">
        <v>74.781999999999996</v>
      </c>
      <c r="N203" s="27">
        <f t="shared" si="59"/>
        <v>300623.64</v>
      </c>
      <c r="O203" s="27">
        <f>$N$203/4</f>
        <v>75155.91</v>
      </c>
      <c r="P203" s="27">
        <f t="shared" ref="P203:R203" si="63">$N$203/4</f>
        <v>75155.91</v>
      </c>
      <c r="Q203" s="27">
        <f t="shared" si="63"/>
        <v>75155.91</v>
      </c>
      <c r="R203" s="27">
        <f t="shared" si="63"/>
        <v>75155.91</v>
      </c>
      <c r="S203" s="74">
        <f t="shared" si="55"/>
        <v>4470</v>
      </c>
      <c r="T203" s="25">
        <f t="shared" si="56"/>
        <v>450</v>
      </c>
      <c r="U203" s="25"/>
      <c r="V203" s="25"/>
      <c r="W203" s="25"/>
      <c r="X203" s="25"/>
      <c r="Y203" s="25"/>
      <c r="Z203" s="25">
        <v>50</v>
      </c>
      <c r="AA203" s="25"/>
      <c r="AB203" s="25"/>
      <c r="AC203" s="25"/>
      <c r="AD203" s="25"/>
      <c r="AE203" s="25"/>
      <c r="AF203" s="25"/>
      <c r="AG203" s="25">
        <v>400</v>
      </c>
      <c r="AH203" s="25">
        <f t="shared" si="57"/>
        <v>0</v>
      </c>
      <c r="AI203" s="25"/>
      <c r="AJ203" s="25"/>
      <c r="AK203" s="25"/>
      <c r="AL203" s="25"/>
      <c r="AM203" s="25"/>
      <c r="AN203" s="25"/>
      <c r="AO203" s="25"/>
      <c r="AP203" s="25"/>
      <c r="AQ203" s="18" t="s">
        <v>1294</v>
      </c>
      <c r="AR203" s="18"/>
      <c r="AS203" s="18"/>
      <c r="AT203" s="18"/>
      <c r="AU203" s="18" t="s">
        <v>1132</v>
      </c>
      <c r="AV203" s="18"/>
      <c r="AW203" s="20"/>
      <c r="AX203" s="76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</row>
    <row r="204" spans="1:75" s="11" customFormat="1" ht="75" x14ac:dyDescent="0.25">
      <c r="A204" s="9"/>
      <c r="B204" s="61" t="s">
        <v>1485</v>
      </c>
      <c r="C204" s="73" t="s">
        <v>1308</v>
      </c>
      <c r="D204" s="9"/>
      <c r="E204" s="73" t="s">
        <v>1787</v>
      </c>
      <c r="F204" s="9"/>
      <c r="G204" s="69" t="s">
        <v>238</v>
      </c>
      <c r="H204" s="71" t="s">
        <v>234</v>
      </c>
      <c r="I204" s="26">
        <v>0</v>
      </c>
      <c r="J204" s="25">
        <v>2300</v>
      </c>
      <c r="K204" s="26">
        <v>240</v>
      </c>
      <c r="L204" s="25">
        <f>J204+K204</f>
        <v>2540</v>
      </c>
      <c r="M204" s="26">
        <v>8.9060000000000006</v>
      </c>
      <c r="N204" s="27">
        <f>L204*M204</f>
        <v>22621.24</v>
      </c>
      <c r="O204" s="27">
        <f>$N$204/4</f>
        <v>5655.31</v>
      </c>
      <c r="P204" s="27">
        <f t="shared" ref="P204:R204" si="64">$N$204/4</f>
        <v>5655.31</v>
      </c>
      <c r="Q204" s="27">
        <f t="shared" si="64"/>
        <v>5655.31</v>
      </c>
      <c r="R204" s="27">
        <f t="shared" si="64"/>
        <v>5655.31</v>
      </c>
      <c r="S204" s="74">
        <f t="shared" si="55"/>
        <v>2540</v>
      </c>
      <c r="T204" s="25">
        <f t="shared" si="56"/>
        <v>0</v>
      </c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>
        <f t="shared" si="57"/>
        <v>0</v>
      </c>
      <c r="AI204" s="25"/>
      <c r="AJ204" s="25"/>
      <c r="AK204" s="25"/>
      <c r="AL204" s="25"/>
      <c r="AM204" s="25"/>
      <c r="AN204" s="25"/>
      <c r="AO204" s="25"/>
      <c r="AP204" s="25"/>
      <c r="AQ204" s="18" t="s">
        <v>1296</v>
      </c>
      <c r="AR204" s="18"/>
      <c r="AS204" s="18"/>
      <c r="AT204" s="18" t="s">
        <v>1297</v>
      </c>
      <c r="AU204" s="18"/>
      <c r="AV204" s="18"/>
      <c r="AW204" s="20"/>
      <c r="AX204" s="76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</row>
    <row r="205" spans="1:75" s="11" customFormat="1" ht="60" x14ac:dyDescent="0.25">
      <c r="A205" s="9"/>
      <c r="B205" s="61"/>
      <c r="C205" s="73"/>
      <c r="D205" s="9"/>
      <c r="E205" s="73" t="s">
        <v>1641</v>
      </c>
      <c r="F205" s="9"/>
      <c r="G205" s="69" t="s">
        <v>1576</v>
      </c>
      <c r="H205" s="71" t="s">
        <v>206</v>
      </c>
      <c r="I205" s="25">
        <v>13310</v>
      </c>
      <c r="J205" s="25">
        <v>0</v>
      </c>
      <c r="K205" s="26">
        <v>0</v>
      </c>
      <c r="L205" s="25">
        <v>13310</v>
      </c>
      <c r="M205" s="26">
        <v>29.96</v>
      </c>
      <c r="N205" s="27">
        <v>398773.43</v>
      </c>
      <c r="O205" s="27">
        <v>398773.43</v>
      </c>
      <c r="P205" s="27"/>
      <c r="Q205" s="27"/>
      <c r="R205" s="27"/>
      <c r="S205" s="74">
        <f t="shared" ref="S205:S227" si="65">L205+T205</f>
        <v>13310</v>
      </c>
      <c r="T205" s="25">
        <f t="shared" ref="T205:T227" si="66">U205+V205+W205+X205+Y205+Z205+AA205+AB205+AC205+AD205+AE205+AF205+AG205+AH205</f>
        <v>0</v>
      </c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57"/>
      <c r="AR205" s="57"/>
      <c r="AS205" s="57"/>
      <c r="AT205" s="57"/>
      <c r="AU205" s="57"/>
      <c r="AV205" s="57"/>
      <c r="AW205" s="57"/>
      <c r="AX205" s="76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</row>
    <row r="206" spans="1:75" s="11" customFormat="1" ht="60" x14ac:dyDescent="0.25">
      <c r="A206" s="9"/>
      <c r="B206" s="61"/>
      <c r="C206" s="73"/>
      <c r="D206" s="9"/>
      <c r="E206" s="73" t="s">
        <v>1641</v>
      </c>
      <c r="F206" s="9"/>
      <c r="G206" s="69" t="s">
        <v>1576</v>
      </c>
      <c r="H206" s="71" t="s">
        <v>207</v>
      </c>
      <c r="I206" s="26">
        <v>7</v>
      </c>
      <c r="J206" s="25">
        <v>0</v>
      </c>
      <c r="K206" s="26">
        <v>0</v>
      </c>
      <c r="L206" s="25">
        <v>7</v>
      </c>
      <c r="M206" s="26">
        <v>29.63</v>
      </c>
      <c r="N206" s="27">
        <v>207.4</v>
      </c>
      <c r="O206" s="27">
        <v>207.4</v>
      </c>
      <c r="P206" s="27"/>
      <c r="Q206" s="27"/>
      <c r="R206" s="27"/>
      <c r="S206" s="74">
        <f t="shared" si="65"/>
        <v>7</v>
      </c>
      <c r="T206" s="25">
        <f t="shared" si="66"/>
        <v>0</v>
      </c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57"/>
      <c r="AR206" s="57"/>
      <c r="AS206" s="57"/>
      <c r="AT206" s="57"/>
      <c r="AU206" s="57"/>
      <c r="AV206" s="57"/>
      <c r="AW206" s="57"/>
      <c r="AX206" s="76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</row>
    <row r="207" spans="1:75" s="11" customFormat="1" ht="60" x14ac:dyDescent="0.25">
      <c r="A207" s="9"/>
      <c r="B207" s="61"/>
      <c r="C207" s="73"/>
      <c r="D207" s="9"/>
      <c r="E207" s="73" t="s">
        <v>1641</v>
      </c>
      <c r="F207" s="9"/>
      <c r="G207" s="69" t="s">
        <v>1577</v>
      </c>
      <c r="H207" s="71" t="s">
        <v>206</v>
      </c>
      <c r="I207" s="26">
        <v>17</v>
      </c>
      <c r="J207" s="25">
        <v>0</v>
      </c>
      <c r="K207" s="26">
        <v>0</v>
      </c>
      <c r="L207" s="25">
        <v>17</v>
      </c>
      <c r="M207" s="26">
        <v>29.96</v>
      </c>
      <c r="N207" s="27">
        <v>509.33</v>
      </c>
      <c r="O207" s="27">
        <v>509.33</v>
      </c>
      <c r="P207" s="27"/>
      <c r="Q207" s="27"/>
      <c r="R207" s="27"/>
      <c r="S207" s="74">
        <f t="shared" si="65"/>
        <v>17</v>
      </c>
      <c r="T207" s="25">
        <f t="shared" si="66"/>
        <v>0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57"/>
      <c r="AR207" s="57"/>
      <c r="AS207" s="57"/>
      <c r="AT207" s="57"/>
      <c r="AU207" s="57"/>
      <c r="AV207" s="57"/>
      <c r="AW207" s="57"/>
      <c r="AX207" s="76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</row>
    <row r="208" spans="1:75" s="11" customFormat="1" ht="60" x14ac:dyDescent="0.25">
      <c r="A208" s="9"/>
      <c r="B208" s="61"/>
      <c r="C208" s="73"/>
      <c r="D208" s="9"/>
      <c r="E208" s="73" t="s">
        <v>1641</v>
      </c>
      <c r="F208" s="9"/>
      <c r="G208" s="69" t="s">
        <v>1577</v>
      </c>
      <c r="H208" s="71" t="s">
        <v>212</v>
      </c>
      <c r="I208" s="25">
        <v>4380</v>
      </c>
      <c r="J208" s="25">
        <v>0</v>
      </c>
      <c r="K208" s="26">
        <v>0</v>
      </c>
      <c r="L208" s="25">
        <v>4380</v>
      </c>
      <c r="M208" s="26">
        <v>53.71</v>
      </c>
      <c r="N208" s="27">
        <v>235250.39</v>
      </c>
      <c r="O208" s="27">
        <v>235250.39</v>
      </c>
      <c r="P208" s="27"/>
      <c r="Q208" s="27"/>
      <c r="R208" s="27"/>
      <c r="S208" s="74">
        <f t="shared" si="65"/>
        <v>4380</v>
      </c>
      <c r="T208" s="25">
        <f t="shared" si="66"/>
        <v>0</v>
      </c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57"/>
      <c r="AR208" s="57"/>
      <c r="AS208" s="57"/>
      <c r="AT208" s="57"/>
      <c r="AU208" s="57"/>
      <c r="AV208" s="57"/>
      <c r="AW208" s="57"/>
      <c r="AX208" s="76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</row>
    <row r="209" spans="1:75" s="11" customFormat="1" ht="60" x14ac:dyDescent="0.25">
      <c r="A209" s="9"/>
      <c r="B209" s="61"/>
      <c r="C209" s="73"/>
      <c r="D209" s="9"/>
      <c r="E209" s="73" t="s">
        <v>1641</v>
      </c>
      <c r="F209" s="9"/>
      <c r="G209" s="69" t="s">
        <v>1578</v>
      </c>
      <c r="H209" s="71" t="s">
        <v>210</v>
      </c>
      <c r="I209" s="25">
        <v>2952</v>
      </c>
      <c r="J209" s="25">
        <v>0</v>
      </c>
      <c r="K209" s="26">
        <v>0</v>
      </c>
      <c r="L209" s="25">
        <v>2952</v>
      </c>
      <c r="M209" s="26">
        <v>53.71</v>
      </c>
      <c r="N209" s="27">
        <v>158552.32000000001</v>
      </c>
      <c r="O209" s="27">
        <v>158552.32000000001</v>
      </c>
      <c r="P209" s="27"/>
      <c r="Q209" s="27"/>
      <c r="R209" s="27"/>
      <c r="S209" s="74">
        <f t="shared" si="65"/>
        <v>2952</v>
      </c>
      <c r="T209" s="25">
        <f t="shared" si="66"/>
        <v>0</v>
      </c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57"/>
      <c r="AR209" s="57"/>
      <c r="AS209" s="57"/>
      <c r="AT209" s="57"/>
      <c r="AU209" s="57"/>
      <c r="AV209" s="57"/>
      <c r="AW209" s="57"/>
      <c r="AX209" s="76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</row>
    <row r="210" spans="1:75" s="11" customFormat="1" ht="60" x14ac:dyDescent="0.25">
      <c r="A210" s="9"/>
      <c r="B210" s="61"/>
      <c r="C210" s="73"/>
      <c r="D210" s="9"/>
      <c r="E210" s="73" t="s">
        <v>1641</v>
      </c>
      <c r="F210" s="9"/>
      <c r="G210" s="69" t="s">
        <v>1578</v>
      </c>
      <c r="H210" s="71" t="s">
        <v>207</v>
      </c>
      <c r="I210" s="26">
        <v>446</v>
      </c>
      <c r="J210" s="25">
        <v>0</v>
      </c>
      <c r="K210" s="26">
        <v>0</v>
      </c>
      <c r="L210" s="25">
        <v>446</v>
      </c>
      <c r="M210" s="26">
        <v>29.14</v>
      </c>
      <c r="N210" s="27">
        <v>12994.82</v>
      </c>
      <c r="O210" s="27">
        <v>12994.82</v>
      </c>
      <c r="P210" s="27"/>
      <c r="Q210" s="27"/>
      <c r="R210" s="27"/>
      <c r="S210" s="74">
        <f t="shared" si="65"/>
        <v>446</v>
      </c>
      <c r="T210" s="25">
        <f t="shared" si="66"/>
        <v>0</v>
      </c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57"/>
      <c r="AR210" s="57"/>
      <c r="AS210" s="57"/>
      <c r="AT210" s="57"/>
      <c r="AU210" s="57"/>
      <c r="AV210" s="57"/>
      <c r="AW210" s="57"/>
      <c r="AX210" s="76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</row>
    <row r="211" spans="1:75" s="11" customFormat="1" ht="60" x14ac:dyDescent="0.25">
      <c r="A211" s="9"/>
      <c r="B211" s="61"/>
      <c r="C211" s="73"/>
      <c r="D211" s="9"/>
      <c r="E211" s="73" t="s">
        <v>1641</v>
      </c>
      <c r="F211" s="9"/>
      <c r="G211" s="69" t="s">
        <v>1578</v>
      </c>
      <c r="H211" s="71" t="s">
        <v>212</v>
      </c>
      <c r="I211" s="26">
        <v>416</v>
      </c>
      <c r="J211" s="25">
        <v>0</v>
      </c>
      <c r="K211" s="26">
        <v>0</v>
      </c>
      <c r="L211" s="25">
        <v>416</v>
      </c>
      <c r="M211" s="26">
        <v>53.71</v>
      </c>
      <c r="N211" s="27">
        <v>22343.42</v>
      </c>
      <c r="O211" s="27">
        <v>22343.42</v>
      </c>
      <c r="P211" s="27"/>
      <c r="Q211" s="27"/>
      <c r="R211" s="27"/>
      <c r="S211" s="74">
        <f t="shared" si="65"/>
        <v>416</v>
      </c>
      <c r="T211" s="25">
        <f t="shared" si="66"/>
        <v>0</v>
      </c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57"/>
      <c r="AR211" s="57"/>
      <c r="AS211" s="57"/>
      <c r="AT211" s="57"/>
      <c r="AU211" s="57"/>
      <c r="AV211" s="57"/>
      <c r="AW211" s="57"/>
      <c r="AX211" s="76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</row>
    <row r="212" spans="1:75" s="11" customFormat="1" ht="60" x14ac:dyDescent="0.25">
      <c r="A212" s="9"/>
      <c r="B212" s="61"/>
      <c r="C212" s="73"/>
      <c r="D212" s="9"/>
      <c r="E212" s="73" t="s">
        <v>1641</v>
      </c>
      <c r="F212" s="9"/>
      <c r="G212" s="69" t="s">
        <v>1578</v>
      </c>
      <c r="H212" s="71" t="s">
        <v>213</v>
      </c>
      <c r="I212" s="26">
        <v>3</v>
      </c>
      <c r="J212" s="25">
        <v>0</v>
      </c>
      <c r="K212" s="26">
        <v>0</v>
      </c>
      <c r="L212" s="25">
        <v>3</v>
      </c>
      <c r="M212" s="26">
        <v>29.96</v>
      </c>
      <c r="N212" s="27">
        <v>89.88</v>
      </c>
      <c r="O212" s="27">
        <v>89.88</v>
      </c>
      <c r="P212" s="27"/>
      <c r="Q212" s="27"/>
      <c r="R212" s="27"/>
      <c r="S212" s="74">
        <f t="shared" si="65"/>
        <v>3</v>
      </c>
      <c r="T212" s="25">
        <f t="shared" si="66"/>
        <v>0</v>
      </c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57"/>
      <c r="AR212" s="57"/>
      <c r="AS212" s="57"/>
      <c r="AT212" s="57"/>
      <c r="AU212" s="57"/>
      <c r="AV212" s="57"/>
      <c r="AW212" s="57"/>
      <c r="AX212" s="76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</row>
    <row r="213" spans="1:75" s="11" customFormat="1" ht="45" x14ac:dyDescent="0.25">
      <c r="A213" s="9"/>
      <c r="B213" s="61"/>
      <c r="C213" s="73"/>
      <c r="D213" s="9"/>
      <c r="E213" s="73" t="s">
        <v>1641</v>
      </c>
      <c r="F213" s="9"/>
      <c r="G213" s="69" t="s">
        <v>1579</v>
      </c>
      <c r="H213" s="71" t="s">
        <v>214</v>
      </c>
      <c r="I213" s="25">
        <v>8328</v>
      </c>
      <c r="J213" s="25">
        <v>0</v>
      </c>
      <c r="K213" s="26">
        <v>0</v>
      </c>
      <c r="L213" s="25">
        <v>8328</v>
      </c>
      <c r="M213" s="26">
        <v>16.420000000000002</v>
      </c>
      <c r="N213" s="27">
        <v>136730.95000000001</v>
      </c>
      <c r="O213" s="27">
        <v>136730.95000000001</v>
      </c>
      <c r="P213" s="27"/>
      <c r="Q213" s="27"/>
      <c r="R213" s="27"/>
      <c r="S213" s="74">
        <f t="shared" si="65"/>
        <v>8328</v>
      </c>
      <c r="T213" s="25">
        <f t="shared" si="66"/>
        <v>0</v>
      </c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57"/>
      <c r="AR213" s="57"/>
      <c r="AS213" s="57"/>
      <c r="AT213" s="57"/>
      <c r="AU213" s="57"/>
      <c r="AV213" s="57"/>
      <c r="AW213" s="57"/>
      <c r="AX213" s="76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</row>
    <row r="214" spans="1:75" s="11" customFormat="1" ht="45" x14ac:dyDescent="0.25">
      <c r="A214" s="9"/>
      <c r="B214" s="61"/>
      <c r="C214" s="73"/>
      <c r="D214" s="9"/>
      <c r="E214" s="73" t="s">
        <v>1641</v>
      </c>
      <c r="F214" s="9"/>
      <c r="G214" s="69" t="s">
        <v>1579</v>
      </c>
      <c r="H214" s="71" t="s">
        <v>206</v>
      </c>
      <c r="I214" s="25">
        <v>32526</v>
      </c>
      <c r="J214" s="25">
        <v>0</v>
      </c>
      <c r="K214" s="26">
        <v>0</v>
      </c>
      <c r="L214" s="25">
        <v>32526</v>
      </c>
      <c r="M214" s="26">
        <v>16.420000000000002</v>
      </c>
      <c r="N214" s="27">
        <v>534019.06999999995</v>
      </c>
      <c r="O214" s="27">
        <v>534019.06999999995</v>
      </c>
      <c r="P214" s="27"/>
      <c r="Q214" s="27"/>
      <c r="R214" s="27"/>
      <c r="S214" s="74">
        <f t="shared" si="65"/>
        <v>32526</v>
      </c>
      <c r="T214" s="25">
        <f t="shared" si="66"/>
        <v>0</v>
      </c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57"/>
      <c r="AR214" s="57"/>
      <c r="AS214" s="57"/>
      <c r="AT214" s="57"/>
      <c r="AU214" s="57"/>
      <c r="AV214" s="57"/>
      <c r="AW214" s="57"/>
      <c r="AX214" s="76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</row>
    <row r="215" spans="1:75" s="11" customFormat="1" ht="60" x14ac:dyDescent="0.25">
      <c r="A215" s="9"/>
      <c r="B215" s="61"/>
      <c r="C215" s="73"/>
      <c r="D215" s="9"/>
      <c r="E215" s="73" t="s">
        <v>1641</v>
      </c>
      <c r="F215" s="9"/>
      <c r="G215" s="69" t="s">
        <v>1580</v>
      </c>
      <c r="H215" s="71" t="s">
        <v>215</v>
      </c>
      <c r="I215" s="26">
        <v>9</v>
      </c>
      <c r="J215" s="25">
        <v>0</v>
      </c>
      <c r="K215" s="26">
        <v>0</v>
      </c>
      <c r="L215" s="25">
        <v>9</v>
      </c>
      <c r="M215" s="26">
        <v>33.83</v>
      </c>
      <c r="N215" s="27">
        <v>304.45</v>
      </c>
      <c r="O215" s="27">
        <v>304.45</v>
      </c>
      <c r="P215" s="27"/>
      <c r="Q215" s="27"/>
      <c r="R215" s="27"/>
      <c r="S215" s="74">
        <f t="shared" si="65"/>
        <v>9</v>
      </c>
      <c r="T215" s="25">
        <f t="shared" si="66"/>
        <v>0</v>
      </c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57"/>
      <c r="AR215" s="57"/>
      <c r="AS215" s="57"/>
      <c r="AT215" s="57"/>
      <c r="AU215" s="57"/>
      <c r="AV215" s="57"/>
      <c r="AW215" s="57"/>
      <c r="AX215" s="76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</row>
    <row r="216" spans="1:75" s="11" customFormat="1" ht="45" x14ac:dyDescent="0.25">
      <c r="A216" s="9"/>
      <c r="B216" s="61"/>
      <c r="C216" s="73"/>
      <c r="D216" s="9"/>
      <c r="E216" s="73" t="s">
        <v>1641</v>
      </c>
      <c r="F216" s="9"/>
      <c r="G216" s="69" t="s">
        <v>1579</v>
      </c>
      <c r="H216" s="71" t="s">
        <v>207</v>
      </c>
      <c r="I216" s="25">
        <v>9747</v>
      </c>
      <c r="J216" s="25">
        <v>0</v>
      </c>
      <c r="K216" s="26">
        <v>0</v>
      </c>
      <c r="L216" s="25">
        <v>9747</v>
      </c>
      <c r="M216" s="26">
        <v>16.420000000000002</v>
      </c>
      <c r="N216" s="27">
        <v>160028.4</v>
      </c>
      <c r="O216" s="27">
        <v>160028.4</v>
      </c>
      <c r="P216" s="27"/>
      <c r="Q216" s="27"/>
      <c r="R216" s="27"/>
      <c r="S216" s="74">
        <f t="shared" si="65"/>
        <v>9747</v>
      </c>
      <c r="T216" s="25">
        <f t="shared" si="66"/>
        <v>0</v>
      </c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57"/>
      <c r="AR216" s="57"/>
      <c r="AS216" s="57"/>
      <c r="AT216" s="57"/>
      <c r="AU216" s="57"/>
      <c r="AV216" s="57"/>
      <c r="AW216" s="57"/>
      <c r="AX216" s="76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</row>
    <row r="217" spans="1:75" s="11" customFormat="1" ht="45" x14ac:dyDescent="0.25">
      <c r="A217" s="9"/>
      <c r="B217" s="61"/>
      <c r="C217" s="73"/>
      <c r="D217" s="9"/>
      <c r="E217" s="73" t="s">
        <v>1641</v>
      </c>
      <c r="F217" s="9"/>
      <c r="G217" s="69" t="s">
        <v>1579</v>
      </c>
      <c r="H217" s="71" t="s">
        <v>216</v>
      </c>
      <c r="I217" s="26">
        <v>6</v>
      </c>
      <c r="J217" s="25">
        <v>0</v>
      </c>
      <c r="K217" s="26">
        <v>0</v>
      </c>
      <c r="L217" s="25">
        <v>6</v>
      </c>
      <c r="M217" s="26">
        <v>16.420000000000002</v>
      </c>
      <c r="N217" s="27">
        <v>98.51</v>
      </c>
      <c r="O217" s="27">
        <v>98.51</v>
      </c>
      <c r="P217" s="27"/>
      <c r="Q217" s="27"/>
      <c r="R217" s="27"/>
      <c r="S217" s="74">
        <f t="shared" si="65"/>
        <v>6</v>
      </c>
      <c r="T217" s="25">
        <f t="shared" si="66"/>
        <v>0</v>
      </c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57"/>
      <c r="AR217" s="57"/>
      <c r="AS217" s="57"/>
      <c r="AT217" s="57"/>
      <c r="AU217" s="57"/>
      <c r="AV217" s="57"/>
      <c r="AW217" s="57"/>
      <c r="AX217" s="76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</row>
    <row r="218" spans="1:75" s="11" customFormat="1" ht="36" x14ac:dyDescent="0.25">
      <c r="A218" s="9"/>
      <c r="B218" s="61"/>
      <c r="C218" s="73"/>
      <c r="D218" s="9"/>
      <c r="E218" s="73" t="s">
        <v>1641</v>
      </c>
      <c r="F218" s="9"/>
      <c r="G218" s="69" t="s">
        <v>1581</v>
      </c>
      <c r="H218" s="71" t="s">
        <v>189</v>
      </c>
      <c r="I218" s="25">
        <v>8671</v>
      </c>
      <c r="J218" s="25">
        <v>0</v>
      </c>
      <c r="K218" s="26">
        <v>0</v>
      </c>
      <c r="L218" s="25">
        <v>8671</v>
      </c>
      <c r="M218" s="26">
        <v>18.66</v>
      </c>
      <c r="N218" s="27">
        <v>161822.01</v>
      </c>
      <c r="O218" s="27">
        <v>161822.01</v>
      </c>
      <c r="P218" s="27"/>
      <c r="Q218" s="27"/>
      <c r="R218" s="27"/>
      <c r="S218" s="74">
        <f t="shared" si="65"/>
        <v>8671</v>
      </c>
      <c r="T218" s="25">
        <f t="shared" si="66"/>
        <v>0</v>
      </c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57"/>
      <c r="AR218" s="57"/>
      <c r="AS218" s="57"/>
      <c r="AT218" s="57"/>
      <c r="AU218" s="57"/>
      <c r="AV218" s="57"/>
      <c r="AW218" s="57"/>
      <c r="AX218" s="76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</row>
    <row r="219" spans="1:75" s="11" customFormat="1" ht="36" x14ac:dyDescent="0.25">
      <c r="A219" s="9"/>
      <c r="B219" s="61"/>
      <c r="C219" s="73"/>
      <c r="D219" s="9"/>
      <c r="E219" s="73" t="s">
        <v>1641</v>
      </c>
      <c r="F219" s="9"/>
      <c r="G219" s="69" t="s">
        <v>1582</v>
      </c>
      <c r="H219" s="71" t="s">
        <v>221</v>
      </c>
      <c r="I219" s="26">
        <v>551</v>
      </c>
      <c r="J219" s="25">
        <v>0</v>
      </c>
      <c r="K219" s="26">
        <v>0</v>
      </c>
      <c r="L219" s="25">
        <v>551</v>
      </c>
      <c r="M219" s="26">
        <v>31.24</v>
      </c>
      <c r="N219" s="27">
        <v>17212</v>
      </c>
      <c r="O219" s="27">
        <v>17212</v>
      </c>
      <c r="P219" s="27"/>
      <c r="Q219" s="27"/>
      <c r="R219" s="27"/>
      <c r="S219" s="74">
        <f t="shared" si="65"/>
        <v>551</v>
      </c>
      <c r="T219" s="25">
        <f t="shared" si="66"/>
        <v>0</v>
      </c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57"/>
      <c r="AR219" s="57"/>
      <c r="AS219" s="57"/>
      <c r="AT219" s="57"/>
      <c r="AU219" s="57"/>
      <c r="AV219" s="57"/>
      <c r="AW219" s="57"/>
      <c r="AX219" s="76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</row>
    <row r="220" spans="1:75" s="11" customFormat="1" ht="36" x14ac:dyDescent="0.25">
      <c r="A220" s="9"/>
      <c r="B220" s="61"/>
      <c r="C220" s="73"/>
      <c r="D220" s="9"/>
      <c r="E220" s="73" t="s">
        <v>1641</v>
      </c>
      <c r="F220" s="9"/>
      <c r="G220" s="69" t="s">
        <v>1582</v>
      </c>
      <c r="H220" s="71" t="s">
        <v>189</v>
      </c>
      <c r="I220" s="25">
        <v>4871</v>
      </c>
      <c r="J220" s="25">
        <v>0</v>
      </c>
      <c r="K220" s="26">
        <v>0</v>
      </c>
      <c r="L220" s="25">
        <v>4871</v>
      </c>
      <c r="M220" s="26">
        <v>47.72</v>
      </c>
      <c r="N220" s="27">
        <v>232426.58</v>
      </c>
      <c r="O220" s="27">
        <v>232426.58</v>
      </c>
      <c r="P220" s="27"/>
      <c r="Q220" s="27"/>
      <c r="R220" s="27"/>
      <c r="S220" s="74">
        <f t="shared" si="65"/>
        <v>4871</v>
      </c>
      <c r="T220" s="25">
        <f t="shared" si="66"/>
        <v>0</v>
      </c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57"/>
      <c r="AR220" s="57"/>
      <c r="AS220" s="57"/>
      <c r="AT220" s="57"/>
      <c r="AU220" s="57"/>
      <c r="AV220" s="57"/>
      <c r="AW220" s="57"/>
      <c r="AX220" s="76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</row>
    <row r="221" spans="1:75" s="11" customFormat="1" ht="36" x14ac:dyDescent="0.25">
      <c r="A221" s="9"/>
      <c r="B221" s="61"/>
      <c r="C221" s="73"/>
      <c r="D221" s="9"/>
      <c r="E221" s="73" t="s">
        <v>1641</v>
      </c>
      <c r="F221" s="9"/>
      <c r="G221" s="69" t="s">
        <v>1583</v>
      </c>
      <c r="H221" s="71" t="s">
        <v>223</v>
      </c>
      <c r="I221" s="25">
        <v>5771</v>
      </c>
      <c r="J221" s="25">
        <v>0</v>
      </c>
      <c r="K221" s="26">
        <v>0</v>
      </c>
      <c r="L221" s="25">
        <v>5771</v>
      </c>
      <c r="M221" s="26">
        <v>26.46</v>
      </c>
      <c r="N221" s="27">
        <v>152674.07999999999</v>
      </c>
      <c r="O221" s="27">
        <v>152674.07999999999</v>
      </c>
      <c r="P221" s="27"/>
      <c r="Q221" s="27"/>
      <c r="R221" s="27"/>
      <c r="S221" s="74">
        <f t="shared" si="65"/>
        <v>5771</v>
      </c>
      <c r="T221" s="25">
        <f t="shared" si="66"/>
        <v>0</v>
      </c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57"/>
      <c r="AR221" s="57"/>
      <c r="AS221" s="57"/>
      <c r="AT221" s="57"/>
      <c r="AU221" s="57"/>
      <c r="AV221" s="57"/>
      <c r="AW221" s="57"/>
      <c r="AX221" s="76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</row>
    <row r="222" spans="1:75" s="11" customFormat="1" ht="36" x14ac:dyDescent="0.25">
      <c r="A222" s="9"/>
      <c r="B222" s="61"/>
      <c r="C222" s="73"/>
      <c r="D222" s="9"/>
      <c r="E222" s="73" t="s">
        <v>1641</v>
      </c>
      <c r="F222" s="9"/>
      <c r="G222" s="69" t="s">
        <v>1583</v>
      </c>
      <c r="H222" s="71" t="s">
        <v>224</v>
      </c>
      <c r="I222" s="25">
        <v>20242</v>
      </c>
      <c r="J222" s="25">
        <v>0</v>
      </c>
      <c r="K222" s="26">
        <v>0</v>
      </c>
      <c r="L222" s="25">
        <v>20242</v>
      </c>
      <c r="M222" s="26">
        <v>29.17</v>
      </c>
      <c r="N222" s="27">
        <v>590501.19999999995</v>
      </c>
      <c r="O222" s="27">
        <v>590501.19999999995</v>
      </c>
      <c r="P222" s="27"/>
      <c r="Q222" s="27"/>
      <c r="R222" s="27"/>
      <c r="S222" s="74">
        <f t="shared" si="65"/>
        <v>20242</v>
      </c>
      <c r="T222" s="25">
        <f t="shared" si="66"/>
        <v>0</v>
      </c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57"/>
      <c r="AR222" s="57"/>
      <c r="AS222" s="57"/>
      <c r="AT222" s="57"/>
      <c r="AU222" s="57"/>
      <c r="AV222" s="57"/>
      <c r="AW222" s="57"/>
      <c r="AX222" s="76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</row>
    <row r="223" spans="1:75" s="11" customFormat="1" ht="36" x14ac:dyDescent="0.25">
      <c r="A223" s="9"/>
      <c r="B223" s="61"/>
      <c r="C223" s="73"/>
      <c r="D223" s="9"/>
      <c r="E223" s="73" t="s">
        <v>1641</v>
      </c>
      <c r="F223" s="9"/>
      <c r="G223" s="69" t="s">
        <v>1583</v>
      </c>
      <c r="H223" s="71" t="s">
        <v>226</v>
      </c>
      <c r="I223" s="25">
        <v>11541</v>
      </c>
      <c r="J223" s="25">
        <v>0</v>
      </c>
      <c r="K223" s="26">
        <v>0</v>
      </c>
      <c r="L223" s="25">
        <v>11541</v>
      </c>
      <c r="M223" s="26">
        <v>19.03</v>
      </c>
      <c r="N223" s="27">
        <v>219567.86</v>
      </c>
      <c r="O223" s="27">
        <v>219567.86</v>
      </c>
      <c r="P223" s="27"/>
      <c r="Q223" s="27"/>
      <c r="R223" s="27"/>
      <c r="S223" s="74">
        <f t="shared" si="65"/>
        <v>11541</v>
      </c>
      <c r="T223" s="25">
        <f t="shared" si="66"/>
        <v>0</v>
      </c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57"/>
      <c r="AR223" s="57"/>
      <c r="AS223" s="57"/>
      <c r="AT223" s="57"/>
      <c r="AU223" s="57"/>
      <c r="AV223" s="57"/>
      <c r="AW223" s="57"/>
      <c r="AX223" s="76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</row>
    <row r="224" spans="1:75" s="11" customFormat="1" ht="36" x14ac:dyDescent="0.25">
      <c r="A224" s="9"/>
      <c r="B224" s="61"/>
      <c r="C224" s="73"/>
      <c r="D224" s="9"/>
      <c r="E224" s="73" t="s">
        <v>1641</v>
      </c>
      <c r="F224" s="9"/>
      <c r="G224" s="69" t="s">
        <v>1584</v>
      </c>
      <c r="H224" s="71" t="s">
        <v>227</v>
      </c>
      <c r="I224" s="25">
        <v>14881</v>
      </c>
      <c r="J224" s="25">
        <v>0</v>
      </c>
      <c r="K224" s="26">
        <v>0</v>
      </c>
      <c r="L224" s="25">
        <v>14881</v>
      </c>
      <c r="M224" s="26">
        <v>15.4</v>
      </c>
      <c r="N224" s="27">
        <v>229195.2</v>
      </c>
      <c r="O224" s="27">
        <v>229195.2</v>
      </c>
      <c r="P224" s="27"/>
      <c r="Q224" s="27"/>
      <c r="R224" s="27"/>
      <c r="S224" s="74">
        <f t="shared" si="65"/>
        <v>14881</v>
      </c>
      <c r="T224" s="25">
        <f t="shared" si="66"/>
        <v>0</v>
      </c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57"/>
      <c r="AR224" s="57"/>
      <c r="AS224" s="57"/>
      <c r="AT224" s="57"/>
      <c r="AU224" s="57"/>
      <c r="AV224" s="57"/>
      <c r="AW224" s="57"/>
      <c r="AX224" s="76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</row>
    <row r="225" spans="1:75" s="11" customFormat="1" ht="36" x14ac:dyDescent="0.25">
      <c r="A225" s="9"/>
      <c r="B225" s="61"/>
      <c r="C225" s="73"/>
      <c r="D225" s="9"/>
      <c r="E225" s="73" t="s">
        <v>1641</v>
      </c>
      <c r="F225" s="9"/>
      <c r="G225" s="69" t="s">
        <v>1585</v>
      </c>
      <c r="H225" s="71" t="s">
        <v>1586</v>
      </c>
      <c r="I225" s="25">
        <v>1010</v>
      </c>
      <c r="J225" s="25">
        <v>0</v>
      </c>
      <c r="K225" s="26">
        <v>0</v>
      </c>
      <c r="L225" s="25">
        <v>1010</v>
      </c>
      <c r="M225" s="26">
        <v>15.69</v>
      </c>
      <c r="N225" s="27">
        <v>15844.42</v>
      </c>
      <c r="O225" s="27">
        <v>15844.42</v>
      </c>
      <c r="P225" s="27"/>
      <c r="Q225" s="27"/>
      <c r="R225" s="27"/>
      <c r="S225" s="74">
        <f t="shared" si="65"/>
        <v>1010</v>
      </c>
      <c r="T225" s="25">
        <f t="shared" si="66"/>
        <v>0</v>
      </c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57"/>
      <c r="AR225" s="57"/>
      <c r="AS225" s="57"/>
      <c r="AT225" s="57"/>
      <c r="AU225" s="57"/>
      <c r="AV225" s="57"/>
      <c r="AW225" s="57"/>
      <c r="AX225" s="76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</row>
    <row r="226" spans="1:75" s="11" customFormat="1" ht="36" x14ac:dyDescent="0.25">
      <c r="A226" s="9"/>
      <c r="B226" s="61"/>
      <c r="C226" s="73"/>
      <c r="D226" s="9"/>
      <c r="E226" s="73" t="s">
        <v>1641</v>
      </c>
      <c r="F226" s="9"/>
      <c r="G226" s="69" t="s">
        <v>1585</v>
      </c>
      <c r="H226" s="71" t="s">
        <v>1587</v>
      </c>
      <c r="I226" s="25">
        <v>1690</v>
      </c>
      <c r="J226" s="25">
        <v>0</v>
      </c>
      <c r="K226" s="26">
        <v>0</v>
      </c>
      <c r="L226" s="25">
        <v>1690</v>
      </c>
      <c r="M226" s="26">
        <v>15.69</v>
      </c>
      <c r="N226" s="27">
        <v>26511.95</v>
      </c>
      <c r="O226" s="27">
        <v>26511.95</v>
      </c>
      <c r="P226" s="27"/>
      <c r="Q226" s="27"/>
      <c r="R226" s="27"/>
      <c r="S226" s="74">
        <f t="shared" si="65"/>
        <v>1690</v>
      </c>
      <c r="T226" s="25">
        <f t="shared" si="66"/>
        <v>0</v>
      </c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57"/>
      <c r="AR226" s="57"/>
      <c r="AS226" s="57"/>
      <c r="AT226" s="57"/>
      <c r="AU226" s="57"/>
      <c r="AV226" s="57"/>
      <c r="AW226" s="57"/>
      <c r="AX226" s="76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</row>
    <row r="227" spans="1:75" s="11" customFormat="1" ht="75" x14ac:dyDescent="0.25">
      <c r="A227" s="9"/>
      <c r="B227" s="61"/>
      <c r="C227" s="73"/>
      <c r="D227" s="9"/>
      <c r="E227" s="73" t="s">
        <v>1641</v>
      </c>
      <c r="F227" s="9"/>
      <c r="G227" s="69" t="s">
        <v>1588</v>
      </c>
      <c r="H227" s="71" t="s">
        <v>234</v>
      </c>
      <c r="I227" s="25">
        <v>2420</v>
      </c>
      <c r="J227" s="25">
        <v>0</v>
      </c>
      <c r="K227" s="26">
        <v>0</v>
      </c>
      <c r="L227" s="25">
        <v>2420</v>
      </c>
      <c r="M227" s="26">
        <v>8.1999999999999993</v>
      </c>
      <c r="N227" s="27">
        <v>19856.080000000002</v>
      </c>
      <c r="O227" s="27">
        <v>19856.080000000002</v>
      </c>
      <c r="P227" s="27"/>
      <c r="Q227" s="27"/>
      <c r="R227" s="27"/>
      <c r="S227" s="74">
        <f t="shared" si="65"/>
        <v>2420</v>
      </c>
      <c r="T227" s="25">
        <f t="shared" si="66"/>
        <v>0</v>
      </c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57"/>
      <c r="AR227" s="57"/>
      <c r="AS227" s="57"/>
      <c r="AT227" s="57"/>
      <c r="AU227" s="57"/>
      <c r="AV227" s="57"/>
      <c r="AW227" s="57"/>
      <c r="AX227" s="76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</row>
    <row r="228" spans="1:75" x14ac:dyDescent="0.25">
      <c r="A228" s="5"/>
      <c r="B228" s="60"/>
      <c r="C228" s="5"/>
      <c r="D228" s="5"/>
      <c r="E228" s="5"/>
      <c r="F228" s="5" t="s">
        <v>239</v>
      </c>
      <c r="G228" s="68" t="s">
        <v>240</v>
      </c>
      <c r="H228" s="66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32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52" t="s">
        <v>1126</v>
      </c>
      <c r="AR228" s="52" t="s">
        <v>1133</v>
      </c>
      <c r="AS228" s="52"/>
      <c r="AT228" s="52"/>
      <c r="AU228" s="52"/>
      <c r="AV228" s="53"/>
      <c r="AW228" s="53"/>
      <c r="AX228" s="7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</row>
    <row r="229" spans="1:75" x14ac:dyDescent="0.25">
      <c r="A229" s="5"/>
      <c r="B229" s="60"/>
      <c r="C229" s="5"/>
      <c r="D229" s="5"/>
      <c r="E229" s="5"/>
      <c r="F229" s="5" t="s">
        <v>241</v>
      </c>
      <c r="G229" s="68" t="s">
        <v>242</v>
      </c>
      <c r="H229" s="66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32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46" t="s">
        <v>1126</v>
      </c>
      <c r="AR229" s="46" t="s">
        <v>1133</v>
      </c>
      <c r="AS229" s="46"/>
      <c r="AT229" s="46"/>
      <c r="AU229" s="46"/>
      <c r="AV229" s="46"/>
      <c r="AW229" s="46"/>
      <c r="AX229" s="7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</row>
    <row r="230" spans="1:75" ht="35.25" customHeight="1" x14ac:dyDescent="0.25">
      <c r="A230" s="3"/>
      <c r="B230" s="59" t="s">
        <v>1437</v>
      </c>
      <c r="C230" s="63" t="s">
        <v>1327</v>
      </c>
      <c r="D230" s="3"/>
      <c r="E230" s="3"/>
      <c r="F230" s="3"/>
      <c r="G230" s="69" t="s">
        <v>1331</v>
      </c>
      <c r="H230" s="71" t="s">
        <v>243</v>
      </c>
      <c r="I230" s="22">
        <v>0</v>
      </c>
      <c r="J230" s="23">
        <v>3748</v>
      </c>
      <c r="K230" s="22">
        <v>0</v>
      </c>
      <c r="L230" s="23">
        <v>3748</v>
      </c>
      <c r="M230" s="22">
        <v>15.747999999999999</v>
      </c>
      <c r="N230" s="24">
        <v>59024.564700000003</v>
      </c>
      <c r="O230" s="24">
        <v>14756.14</v>
      </c>
      <c r="P230" s="24">
        <v>14756.14</v>
      </c>
      <c r="Q230" s="24">
        <v>14756.14</v>
      </c>
      <c r="R230" s="24">
        <v>14756.14</v>
      </c>
      <c r="S230" s="32">
        <f t="shared" ref="S230:S249" si="67">L230+T230</f>
        <v>6168</v>
      </c>
      <c r="T230" s="23">
        <f t="shared" ref="T230:T249" si="68">U230+V230+W230+X230+Y230+Z230+AA230+AB230+AC230+AD230+AE230+AF230+AG230+AH230</f>
        <v>2420</v>
      </c>
      <c r="U230" s="23"/>
      <c r="V230" s="23">
        <v>50</v>
      </c>
      <c r="W230" s="23"/>
      <c r="X230" s="23"/>
      <c r="Y230" s="23"/>
      <c r="Z230" s="23"/>
      <c r="AA230" s="23"/>
      <c r="AB230" s="23"/>
      <c r="AC230" s="23"/>
      <c r="AD230" s="23">
        <v>370</v>
      </c>
      <c r="AE230" s="23"/>
      <c r="AF230" s="23"/>
      <c r="AG230" s="23">
        <v>2000</v>
      </c>
      <c r="AH230" s="23">
        <f t="shared" ref="AH230:AH249" si="69">AJ230+AK230+AL230+AM230+AN230+AO230+AP230+AI230</f>
        <v>0</v>
      </c>
      <c r="AI230" s="23"/>
      <c r="AJ230" s="23"/>
      <c r="AK230" s="23"/>
      <c r="AL230" s="23"/>
      <c r="AM230" s="23"/>
      <c r="AN230" s="23"/>
      <c r="AO230" s="23"/>
      <c r="AP230" s="23"/>
      <c r="AQ230" s="15" t="s">
        <v>1294</v>
      </c>
      <c r="AR230" s="15"/>
      <c r="AS230" s="15"/>
      <c r="AT230" s="15"/>
      <c r="AU230" s="15" t="s">
        <v>1132</v>
      </c>
      <c r="AV230" s="15"/>
      <c r="AW230" s="15"/>
      <c r="AX230" s="75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</row>
    <row r="231" spans="1:75" s="11" customFormat="1" ht="35.25" customHeight="1" x14ac:dyDescent="0.25">
      <c r="A231" s="9"/>
      <c r="B231" s="61" t="s">
        <v>1426</v>
      </c>
      <c r="C231" s="73" t="s">
        <v>1327</v>
      </c>
      <c r="D231" s="9"/>
      <c r="E231" s="73" t="s">
        <v>1828</v>
      </c>
      <c r="F231" s="9"/>
      <c r="G231" s="69" t="s">
        <v>1332</v>
      </c>
      <c r="H231" s="71" t="s">
        <v>244</v>
      </c>
      <c r="I231" s="26">
        <v>0</v>
      </c>
      <c r="J231" s="25">
        <v>0</v>
      </c>
      <c r="K231" s="25">
        <v>0</v>
      </c>
      <c r="L231" s="25">
        <v>0</v>
      </c>
      <c r="M231" s="26">
        <v>29.866</v>
      </c>
      <c r="N231" s="27">
        <f>L231*M231</f>
        <v>0</v>
      </c>
      <c r="O231" s="27">
        <f>$N$231/4</f>
        <v>0</v>
      </c>
      <c r="P231" s="27">
        <f>$N$231/4</f>
        <v>0</v>
      </c>
      <c r="Q231" s="27">
        <f>$N$231/4</f>
        <v>0</v>
      </c>
      <c r="R231" s="27">
        <f>$N$231/4</f>
        <v>0</v>
      </c>
      <c r="S231" s="74">
        <f t="shared" si="67"/>
        <v>0</v>
      </c>
      <c r="T231" s="25">
        <f t="shared" si="68"/>
        <v>0</v>
      </c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>
        <f t="shared" si="69"/>
        <v>0</v>
      </c>
      <c r="AI231" s="25"/>
      <c r="AJ231" s="25"/>
      <c r="AK231" s="25"/>
      <c r="AL231" s="25"/>
      <c r="AM231" s="25"/>
      <c r="AN231" s="25"/>
      <c r="AO231" s="25"/>
      <c r="AP231" s="25"/>
      <c r="AQ231" s="18" t="s">
        <v>1126</v>
      </c>
      <c r="AR231" s="18" t="s">
        <v>1133</v>
      </c>
      <c r="AS231" s="18"/>
      <c r="AT231" s="18"/>
      <c r="AU231" s="18"/>
      <c r="AV231" s="18"/>
      <c r="AW231" s="18"/>
      <c r="AX231" s="76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</row>
    <row r="232" spans="1:75" ht="35.25" customHeight="1" x14ac:dyDescent="0.25">
      <c r="A232" s="3"/>
      <c r="B232" s="59" t="s">
        <v>1440</v>
      </c>
      <c r="C232" s="63" t="s">
        <v>1327</v>
      </c>
      <c r="D232" s="3"/>
      <c r="E232" s="3"/>
      <c r="F232" s="3"/>
      <c r="G232" s="69" t="s">
        <v>1332</v>
      </c>
      <c r="H232" s="71" t="s">
        <v>245</v>
      </c>
      <c r="I232" s="22">
        <v>0</v>
      </c>
      <c r="J232" s="23">
        <v>5340</v>
      </c>
      <c r="K232" s="23">
        <v>12800</v>
      </c>
      <c r="L232" s="23">
        <v>18140</v>
      </c>
      <c r="M232" s="22">
        <v>35.39</v>
      </c>
      <c r="N232" s="24">
        <v>641981.94669999997</v>
      </c>
      <c r="O232" s="24">
        <v>160495.49</v>
      </c>
      <c r="P232" s="24">
        <v>160495.49</v>
      </c>
      <c r="Q232" s="24">
        <v>160495.49</v>
      </c>
      <c r="R232" s="24">
        <v>160495.49</v>
      </c>
      <c r="S232" s="32">
        <f t="shared" si="67"/>
        <v>18140</v>
      </c>
      <c r="T232" s="23">
        <f t="shared" si="68"/>
        <v>0</v>
      </c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>
        <f t="shared" si="69"/>
        <v>0</v>
      </c>
      <c r="AI232" s="23"/>
      <c r="AJ232" s="23"/>
      <c r="AK232" s="23"/>
      <c r="AL232" s="23"/>
      <c r="AM232" s="23"/>
      <c r="AN232" s="23"/>
      <c r="AO232" s="23"/>
      <c r="AP232" s="23"/>
      <c r="AQ232" s="15" t="s">
        <v>1294</v>
      </c>
      <c r="AR232" s="15"/>
      <c r="AS232" s="15"/>
      <c r="AT232" s="15"/>
      <c r="AU232" s="15" t="s">
        <v>1132</v>
      </c>
      <c r="AV232" s="15"/>
      <c r="AW232" s="15"/>
      <c r="AX232" s="75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</row>
    <row r="233" spans="1:75" ht="35.25" customHeight="1" x14ac:dyDescent="0.25">
      <c r="A233" s="3"/>
      <c r="B233" s="59" t="s">
        <v>1426</v>
      </c>
      <c r="C233" s="63" t="s">
        <v>1327</v>
      </c>
      <c r="D233" s="3"/>
      <c r="E233" s="3"/>
      <c r="F233" s="3"/>
      <c r="G233" s="69" t="s">
        <v>246</v>
      </c>
      <c r="H233" s="71" t="s">
        <v>247</v>
      </c>
      <c r="I233" s="22">
        <v>0</v>
      </c>
      <c r="J233" s="23">
        <v>96046</v>
      </c>
      <c r="K233" s="23">
        <v>4660</v>
      </c>
      <c r="L233" s="23">
        <f>J233+K233</f>
        <v>100706</v>
      </c>
      <c r="M233" s="22">
        <v>1.389</v>
      </c>
      <c r="N233" s="24">
        <f>L233*M233</f>
        <v>139880.63399999999</v>
      </c>
      <c r="O233" s="24">
        <f>$N$233/4</f>
        <v>34970.158499999998</v>
      </c>
      <c r="P233" s="24">
        <f>$N$233/4</f>
        <v>34970.158499999998</v>
      </c>
      <c r="Q233" s="24">
        <f>$N$233/4</f>
        <v>34970.158499999998</v>
      </c>
      <c r="R233" s="24">
        <f>$N$233/4</f>
        <v>34970.158499999998</v>
      </c>
      <c r="S233" s="32">
        <f t="shared" si="67"/>
        <v>101346</v>
      </c>
      <c r="T233" s="23">
        <f t="shared" si="68"/>
        <v>640</v>
      </c>
      <c r="U233" s="23"/>
      <c r="V233" s="23">
        <v>400</v>
      </c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>
        <v>200</v>
      </c>
      <c r="AH233" s="23">
        <f t="shared" si="69"/>
        <v>40</v>
      </c>
      <c r="AI233" s="23">
        <v>20</v>
      </c>
      <c r="AJ233" s="23"/>
      <c r="AK233" s="23"/>
      <c r="AL233" s="23"/>
      <c r="AM233" s="23"/>
      <c r="AN233" s="23"/>
      <c r="AO233" s="23"/>
      <c r="AP233" s="23">
        <v>20</v>
      </c>
      <c r="AQ233" s="15" t="s">
        <v>1126</v>
      </c>
      <c r="AR233" s="15"/>
      <c r="AS233" s="15"/>
      <c r="AT233" s="15"/>
      <c r="AU233" s="15" t="s">
        <v>1132</v>
      </c>
      <c r="AV233" s="15"/>
      <c r="AW233" s="15"/>
      <c r="AX233" s="75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</row>
    <row r="234" spans="1:75" s="11" customFormat="1" ht="35.25" customHeight="1" x14ac:dyDescent="0.25">
      <c r="A234" s="9"/>
      <c r="B234" s="61" t="s">
        <v>1426</v>
      </c>
      <c r="C234" s="73" t="s">
        <v>1327</v>
      </c>
      <c r="D234" s="9"/>
      <c r="E234" s="73" t="s">
        <v>1770</v>
      </c>
      <c r="F234" s="9"/>
      <c r="G234" s="69" t="s">
        <v>248</v>
      </c>
      <c r="H234" s="71" t="s">
        <v>249</v>
      </c>
      <c r="I234" s="26">
        <v>0</v>
      </c>
      <c r="J234" s="25">
        <v>0</v>
      </c>
      <c r="K234" s="26">
        <v>0</v>
      </c>
      <c r="L234" s="25">
        <f>J234+K234</f>
        <v>0</v>
      </c>
      <c r="M234" s="26">
        <v>0.39400000000000002</v>
      </c>
      <c r="N234" s="27">
        <f>L234*M234</f>
        <v>0</v>
      </c>
      <c r="O234" s="27">
        <f>$N$234/4</f>
        <v>0</v>
      </c>
      <c r="P234" s="27">
        <f t="shared" ref="P234:R234" si="70">$N$234/4</f>
        <v>0</v>
      </c>
      <c r="Q234" s="27">
        <f t="shared" si="70"/>
        <v>0</v>
      </c>
      <c r="R234" s="27">
        <f t="shared" si="70"/>
        <v>0</v>
      </c>
      <c r="S234" s="74">
        <f t="shared" si="67"/>
        <v>80</v>
      </c>
      <c r="T234" s="25">
        <f t="shared" si="68"/>
        <v>80</v>
      </c>
      <c r="U234" s="25"/>
      <c r="V234" s="25"/>
      <c r="W234" s="25">
        <v>50</v>
      </c>
      <c r="X234" s="25"/>
      <c r="Y234" s="25"/>
      <c r="Z234" s="25"/>
      <c r="AA234" s="25"/>
      <c r="AB234" s="25"/>
      <c r="AC234" s="25"/>
      <c r="AD234" s="25"/>
      <c r="AE234" s="25"/>
      <c r="AF234" s="25"/>
      <c r="AG234" s="25">
        <v>20</v>
      </c>
      <c r="AH234" s="25">
        <f t="shared" si="69"/>
        <v>10</v>
      </c>
      <c r="AI234" s="25"/>
      <c r="AJ234" s="25"/>
      <c r="AK234" s="25"/>
      <c r="AL234" s="25"/>
      <c r="AM234" s="25"/>
      <c r="AN234" s="25"/>
      <c r="AO234" s="25">
        <v>10</v>
      </c>
      <c r="AP234" s="25"/>
      <c r="AQ234" s="18" t="s">
        <v>1126</v>
      </c>
      <c r="AR234" s="18" t="s">
        <v>1133</v>
      </c>
      <c r="AS234" s="18"/>
      <c r="AT234" s="18"/>
      <c r="AU234" s="18"/>
      <c r="AV234" s="18"/>
      <c r="AW234" s="18"/>
      <c r="AX234" s="76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</row>
    <row r="235" spans="1:75" s="11" customFormat="1" ht="35.25" customHeight="1" x14ac:dyDescent="0.25">
      <c r="A235" s="9"/>
      <c r="B235" s="61" t="s">
        <v>1437</v>
      </c>
      <c r="C235" s="73" t="s">
        <v>1327</v>
      </c>
      <c r="D235" s="9"/>
      <c r="E235" s="73" t="s">
        <v>1473</v>
      </c>
      <c r="F235" s="9"/>
      <c r="G235" s="69" t="s">
        <v>250</v>
      </c>
      <c r="H235" s="71" t="s">
        <v>251</v>
      </c>
      <c r="I235" s="26">
        <v>0</v>
      </c>
      <c r="J235" s="25">
        <v>27279</v>
      </c>
      <c r="K235" s="26">
        <v>15</v>
      </c>
      <c r="L235" s="25">
        <f>J235+K235</f>
        <v>27294</v>
      </c>
      <c r="M235" s="26">
        <v>11.529</v>
      </c>
      <c r="N235" s="27">
        <f>L235*M235</f>
        <v>314672.52600000001</v>
      </c>
      <c r="O235" s="27">
        <f>$N$235/4</f>
        <v>78668.131500000003</v>
      </c>
      <c r="P235" s="27">
        <f t="shared" ref="P235:R235" si="71">$N$235/4</f>
        <v>78668.131500000003</v>
      </c>
      <c r="Q235" s="27">
        <f t="shared" si="71"/>
        <v>78668.131500000003</v>
      </c>
      <c r="R235" s="27">
        <f t="shared" si="71"/>
        <v>78668.131500000003</v>
      </c>
      <c r="S235" s="74">
        <f t="shared" si="67"/>
        <v>27594</v>
      </c>
      <c r="T235" s="25">
        <f t="shared" si="68"/>
        <v>300</v>
      </c>
      <c r="U235" s="25"/>
      <c r="V235" s="25">
        <v>50</v>
      </c>
      <c r="W235" s="25">
        <v>30</v>
      </c>
      <c r="X235" s="25"/>
      <c r="Y235" s="25"/>
      <c r="Z235" s="25"/>
      <c r="AA235" s="25"/>
      <c r="AB235" s="25"/>
      <c r="AC235" s="25"/>
      <c r="AD235" s="25"/>
      <c r="AE235" s="25"/>
      <c r="AF235" s="25"/>
      <c r="AG235" s="25">
        <v>200</v>
      </c>
      <c r="AH235" s="25">
        <f t="shared" si="69"/>
        <v>20</v>
      </c>
      <c r="AI235" s="25"/>
      <c r="AJ235" s="25"/>
      <c r="AK235" s="25"/>
      <c r="AL235" s="25"/>
      <c r="AM235" s="25"/>
      <c r="AN235" s="25"/>
      <c r="AO235" s="25">
        <v>20</v>
      </c>
      <c r="AP235" s="25"/>
      <c r="AQ235" s="18" t="s">
        <v>1126</v>
      </c>
      <c r="AR235" s="18" t="s">
        <v>1133</v>
      </c>
      <c r="AS235" s="18"/>
      <c r="AT235" s="18"/>
      <c r="AU235" s="18"/>
      <c r="AV235" s="82"/>
      <c r="AW235" s="82"/>
      <c r="AX235" s="76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</row>
    <row r="236" spans="1:75" s="11" customFormat="1" ht="35.25" customHeight="1" x14ac:dyDescent="0.25">
      <c r="A236" s="9"/>
      <c r="B236" s="61" t="s">
        <v>1505</v>
      </c>
      <c r="C236" s="73" t="s">
        <v>1306</v>
      </c>
      <c r="D236" s="9"/>
      <c r="E236" s="9"/>
      <c r="F236" s="9"/>
      <c r="G236" s="69" t="s">
        <v>252</v>
      </c>
      <c r="H236" s="71" t="s">
        <v>253</v>
      </c>
      <c r="I236" s="26">
        <v>0</v>
      </c>
      <c r="J236" s="25">
        <v>35836</v>
      </c>
      <c r="K236" s="25">
        <v>640716</v>
      </c>
      <c r="L236" s="25">
        <f t="shared" ref="L236:L238" si="72">J236+K236</f>
        <v>676552</v>
      </c>
      <c r="M236" s="26">
        <v>0.35799999999999998</v>
      </c>
      <c r="N236" s="27">
        <v>242056.7746</v>
      </c>
      <c r="O236" s="27">
        <v>60514.19</v>
      </c>
      <c r="P236" s="27">
        <v>60514.19</v>
      </c>
      <c r="Q236" s="27">
        <v>60514.19</v>
      </c>
      <c r="R236" s="27">
        <v>60514.19</v>
      </c>
      <c r="S236" s="74">
        <f t="shared" si="67"/>
        <v>680522</v>
      </c>
      <c r="T236" s="25">
        <f t="shared" si="68"/>
        <v>3970</v>
      </c>
      <c r="U236" s="25"/>
      <c r="V236" s="25">
        <v>150</v>
      </c>
      <c r="W236" s="25"/>
      <c r="X236" s="25"/>
      <c r="Y236" s="25"/>
      <c r="Z236" s="25">
        <v>1000</v>
      </c>
      <c r="AA236" s="25"/>
      <c r="AB236" s="25"/>
      <c r="AC236" s="25"/>
      <c r="AD236" s="25"/>
      <c r="AE236" s="25">
        <v>2240</v>
      </c>
      <c r="AF236" s="25"/>
      <c r="AG236" s="25">
        <v>560</v>
      </c>
      <c r="AH236" s="25">
        <f t="shared" si="69"/>
        <v>20</v>
      </c>
      <c r="AI236" s="25"/>
      <c r="AJ236" s="25"/>
      <c r="AK236" s="25"/>
      <c r="AL236" s="25"/>
      <c r="AM236" s="25"/>
      <c r="AN236" s="25"/>
      <c r="AO236" s="25">
        <v>20</v>
      </c>
      <c r="AP236" s="25"/>
      <c r="AQ236" s="38" t="s">
        <v>1127</v>
      </c>
      <c r="AR236" s="18"/>
      <c r="AS236" s="38" t="s">
        <v>1136</v>
      </c>
      <c r="AT236" s="18"/>
      <c r="AU236" s="18"/>
      <c r="AV236" s="18"/>
      <c r="AW236" s="20">
        <v>45165</v>
      </c>
      <c r="AX236" s="76" t="s">
        <v>1359</v>
      </c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</row>
    <row r="237" spans="1:75" s="11" customFormat="1" ht="35.25" customHeight="1" x14ac:dyDescent="0.25">
      <c r="A237" s="9"/>
      <c r="B237" s="61" t="s">
        <v>1505</v>
      </c>
      <c r="C237" s="73" t="s">
        <v>1306</v>
      </c>
      <c r="D237" s="9"/>
      <c r="E237" s="9"/>
      <c r="F237" s="9"/>
      <c r="G237" s="69" t="s">
        <v>252</v>
      </c>
      <c r="H237" s="71" t="s">
        <v>254</v>
      </c>
      <c r="I237" s="26">
        <v>0</v>
      </c>
      <c r="J237" s="25">
        <v>36238</v>
      </c>
      <c r="K237" s="25">
        <v>402330</v>
      </c>
      <c r="L237" s="25">
        <f t="shared" si="72"/>
        <v>438568</v>
      </c>
      <c r="M237" s="26">
        <v>0.379</v>
      </c>
      <c r="N237" s="27">
        <v>166063.99249999999</v>
      </c>
      <c r="O237" s="27">
        <v>41516</v>
      </c>
      <c r="P237" s="27">
        <v>41516</v>
      </c>
      <c r="Q237" s="27">
        <v>41516</v>
      </c>
      <c r="R237" s="27">
        <v>41516</v>
      </c>
      <c r="S237" s="74">
        <f t="shared" si="67"/>
        <v>445678</v>
      </c>
      <c r="T237" s="25">
        <f t="shared" si="68"/>
        <v>7110</v>
      </c>
      <c r="U237" s="25"/>
      <c r="V237" s="25">
        <v>150</v>
      </c>
      <c r="W237" s="25"/>
      <c r="X237" s="25"/>
      <c r="Y237" s="25"/>
      <c r="Z237" s="25">
        <v>5000</v>
      </c>
      <c r="AA237" s="25"/>
      <c r="AB237" s="25"/>
      <c r="AC237" s="25"/>
      <c r="AD237" s="25"/>
      <c r="AE237" s="25">
        <v>1680</v>
      </c>
      <c r="AF237" s="25"/>
      <c r="AG237" s="25">
        <v>280</v>
      </c>
      <c r="AH237" s="25">
        <f t="shared" si="69"/>
        <v>0</v>
      </c>
      <c r="AI237" s="25"/>
      <c r="AJ237" s="25"/>
      <c r="AK237" s="25"/>
      <c r="AL237" s="25"/>
      <c r="AM237" s="25"/>
      <c r="AN237" s="25"/>
      <c r="AO237" s="25"/>
      <c r="AP237" s="25"/>
      <c r="AQ237" s="38" t="s">
        <v>1127</v>
      </c>
      <c r="AR237" s="18"/>
      <c r="AS237" s="38" t="s">
        <v>1136</v>
      </c>
      <c r="AT237" s="18"/>
      <c r="AU237" s="18"/>
      <c r="AV237" s="18"/>
      <c r="AW237" s="20">
        <v>45165</v>
      </c>
      <c r="AX237" s="76" t="s">
        <v>1359</v>
      </c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</row>
    <row r="238" spans="1:75" s="11" customFormat="1" ht="35.25" customHeight="1" x14ac:dyDescent="0.25">
      <c r="A238" s="9"/>
      <c r="B238" s="61" t="s">
        <v>1435</v>
      </c>
      <c r="C238" s="73" t="s">
        <v>1327</v>
      </c>
      <c r="D238" s="9"/>
      <c r="E238" s="73" t="s">
        <v>1473</v>
      </c>
      <c r="F238" s="9"/>
      <c r="G238" s="69" t="s">
        <v>1333</v>
      </c>
      <c r="H238" s="71" t="s">
        <v>255</v>
      </c>
      <c r="I238" s="26">
        <v>0</v>
      </c>
      <c r="J238" s="25">
        <v>87215</v>
      </c>
      <c r="K238" s="25">
        <v>4570</v>
      </c>
      <c r="L238" s="25">
        <f t="shared" si="72"/>
        <v>91785</v>
      </c>
      <c r="M238" s="26">
        <v>2.7879999999999998</v>
      </c>
      <c r="N238" s="27">
        <f>L238*M238</f>
        <v>255896.58</v>
      </c>
      <c r="O238" s="27">
        <f>$N$238/4</f>
        <v>63974.144999999997</v>
      </c>
      <c r="P238" s="27">
        <f t="shared" ref="P238:R238" si="73">$N$238/4</f>
        <v>63974.144999999997</v>
      </c>
      <c r="Q238" s="27">
        <f t="shared" si="73"/>
        <v>63974.144999999997</v>
      </c>
      <c r="R238" s="27">
        <f t="shared" si="73"/>
        <v>63974.144999999997</v>
      </c>
      <c r="S238" s="74">
        <f t="shared" si="67"/>
        <v>93485</v>
      </c>
      <c r="T238" s="25">
        <f t="shared" si="68"/>
        <v>1700</v>
      </c>
      <c r="U238" s="25"/>
      <c r="V238" s="25"/>
      <c r="W238" s="25"/>
      <c r="X238" s="25"/>
      <c r="Y238" s="25"/>
      <c r="Z238" s="25">
        <v>1000</v>
      </c>
      <c r="AA238" s="25"/>
      <c r="AB238" s="25"/>
      <c r="AC238" s="25"/>
      <c r="AD238" s="25"/>
      <c r="AE238" s="25"/>
      <c r="AF238" s="25"/>
      <c r="AG238" s="25">
        <v>600</v>
      </c>
      <c r="AH238" s="25">
        <f t="shared" si="69"/>
        <v>100</v>
      </c>
      <c r="AI238" s="25"/>
      <c r="AJ238" s="25"/>
      <c r="AK238" s="25"/>
      <c r="AL238" s="25"/>
      <c r="AM238" s="25"/>
      <c r="AN238" s="25"/>
      <c r="AO238" s="25">
        <v>100</v>
      </c>
      <c r="AP238" s="25"/>
      <c r="AQ238" s="18" t="s">
        <v>1126</v>
      </c>
      <c r="AR238" s="18"/>
      <c r="AS238" s="18"/>
      <c r="AT238" s="18"/>
      <c r="AU238" s="18" t="s">
        <v>1132</v>
      </c>
      <c r="AV238" s="82"/>
      <c r="AW238" s="82"/>
      <c r="AX238" s="76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</row>
    <row r="239" spans="1:75" s="11" customFormat="1" ht="35.25" customHeight="1" x14ac:dyDescent="0.25">
      <c r="A239" s="9"/>
      <c r="B239" s="61" t="s">
        <v>1426</v>
      </c>
      <c r="C239" s="73" t="s">
        <v>1327</v>
      </c>
      <c r="D239" s="9"/>
      <c r="E239" s="73" t="s">
        <v>1769</v>
      </c>
      <c r="F239" s="9"/>
      <c r="G239" s="69" t="s">
        <v>256</v>
      </c>
      <c r="H239" s="71" t="s">
        <v>257</v>
      </c>
      <c r="I239" s="26">
        <v>0</v>
      </c>
      <c r="J239" s="25">
        <v>0</v>
      </c>
      <c r="K239" s="26">
        <v>0</v>
      </c>
      <c r="L239" s="25">
        <v>0</v>
      </c>
      <c r="M239" s="26">
        <v>0.307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74">
        <f t="shared" si="67"/>
        <v>220</v>
      </c>
      <c r="T239" s="25">
        <f t="shared" si="68"/>
        <v>220</v>
      </c>
      <c r="U239" s="25"/>
      <c r="V239" s="25">
        <v>150</v>
      </c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>
        <f t="shared" si="69"/>
        <v>70</v>
      </c>
      <c r="AI239" s="25">
        <v>40</v>
      </c>
      <c r="AJ239" s="25">
        <v>20</v>
      </c>
      <c r="AK239" s="25"/>
      <c r="AL239" s="25"/>
      <c r="AM239" s="25"/>
      <c r="AN239" s="25"/>
      <c r="AO239" s="25">
        <v>10</v>
      </c>
      <c r="AP239" s="25"/>
      <c r="AQ239" s="18" t="s">
        <v>1126</v>
      </c>
      <c r="AR239" s="18"/>
      <c r="AS239" s="18"/>
      <c r="AT239" s="18"/>
      <c r="AU239" s="18" t="s">
        <v>1132</v>
      </c>
      <c r="AV239" s="18"/>
      <c r="AW239" s="18"/>
      <c r="AX239" s="76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</row>
    <row r="240" spans="1:75" s="11" customFormat="1" ht="35.25" customHeight="1" x14ac:dyDescent="0.25">
      <c r="A240" s="9"/>
      <c r="B240" s="61"/>
      <c r="C240" s="73" t="s">
        <v>1305</v>
      </c>
      <c r="D240" s="9"/>
      <c r="E240" s="9"/>
      <c r="F240" s="9"/>
      <c r="G240" s="69" t="s">
        <v>258</v>
      </c>
      <c r="H240" s="71" t="s">
        <v>259</v>
      </c>
      <c r="I240" s="26">
        <v>0</v>
      </c>
      <c r="J240" s="26">
        <v>821</v>
      </c>
      <c r="K240" s="26">
        <v>0</v>
      </c>
      <c r="L240" s="26">
        <v>821</v>
      </c>
      <c r="M240" s="27">
        <v>1771.694</v>
      </c>
      <c r="N240" s="27">
        <v>1454560.5797999999</v>
      </c>
      <c r="O240" s="27">
        <v>363640.14</v>
      </c>
      <c r="P240" s="27">
        <v>363640.14</v>
      </c>
      <c r="Q240" s="27">
        <v>363640.14</v>
      </c>
      <c r="R240" s="27">
        <v>363640.14</v>
      </c>
      <c r="S240" s="74">
        <f t="shared" si="67"/>
        <v>871</v>
      </c>
      <c r="T240" s="25">
        <f t="shared" si="68"/>
        <v>50</v>
      </c>
      <c r="U240" s="25"/>
      <c r="V240" s="25"/>
      <c r="W240" s="25"/>
      <c r="X240" s="25"/>
      <c r="Y240" s="25"/>
      <c r="Z240" s="25">
        <v>20</v>
      </c>
      <c r="AA240" s="25"/>
      <c r="AB240" s="25"/>
      <c r="AC240" s="25"/>
      <c r="AD240" s="25"/>
      <c r="AE240" s="25"/>
      <c r="AF240" s="25"/>
      <c r="AG240" s="25">
        <v>30</v>
      </c>
      <c r="AH240" s="25">
        <f t="shared" si="69"/>
        <v>0</v>
      </c>
      <c r="AI240" s="25"/>
      <c r="AJ240" s="25"/>
      <c r="AK240" s="25"/>
      <c r="AL240" s="25"/>
      <c r="AM240" s="25"/>
      <c r="AN240" s="25"/>
      <c r="AO240" s="25"/>
      <c r="AP240" s="25"/>
      <c r="AQ240" s="38" t="s">
        <v>1127</v>
      </c>
      <c r="AR240" s="18"/>
      <c r="AS240" s="38" t="s">
        <v>1141</v>
      </c>
      <c r="AT240" s="18"/>
      <c r="AU240" s="18"/>
      <c r="AV240" s="18"/>
      <c r="AW240" s="18"/>
      <c r="AX240" s="76" t="s">
        <v>1387</v>
      </c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</row>
    <row r="241" spans="1:75" s="11" customFormat="1" ht="35.25" customHeight="1" x14ac:dyDescent="0.25">
      <c r="A241" s="9"/>
      <c r="B241" s="61" t="s">
        <v>1426</v>
      </c>
      <c r="C241" s="73" t="s">
        <v>1327</v>
      </c>
      <c r="D241" s="9"/>
      <c r="E241" s="9"/>
      <c r="F241" s="9"/>
      <c r="G241" s="69" t="s">
        <v>1334</v>
      </c>
      <c r="H241" s="71" t="s">
        <v>255</v>
      </c>
      <c r="I241" s="26">
        <v>0</v>
      </c>
      <c r="J241" s="25">
        <v>2428</v>
      </c>
      <c r="K241" s="26">
        <v>0</v>
      </c>
      <c r="L241" s="25">
        <v>2428</v>
      </c>
      <c r="M241" s="26">
        <v>43.715000000000003</v>
      </c>
      <c r="N241" s="27">
        <v>106139.4203</v>
      </c>
      <c r="O241" s="27">
        <v>26534.86</v>
      </c>
      <c r="P241" s="27">
        <v>26534.86</v>
      </c>
      <c r="Q241" s="27">
        <v>26534.86</v>
      </c>
      <c r="R241" s="27">
        <v>26534.86</v>
      </c>
      <c r="S241" s="74">
        <f t="shared" si="67"/>
        <v>2438</v>
      </c>
      <c r="T241" s="25">
        <f t="shared" si="68"/>
        <v>10</v>
      </c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>
        <v>10</v>
      </c>
      <c r="AH241" s="25">
        <f t="shared" si="69"/>
        <v>0</v>
      </c>
      <c r="AI241" s="25"/>
      <c r="AJ241" s="25"/>
      <c r="AK241" s="25"/>
      <c r="AL241" s="25"/>
      <c r="AM241" s="25"/>
      <c r="AN241" s="25"/>
      <c r="AO241" s="25"/>
      <c r="AP241" s="25"/>
      <c r="AQ241" s="18" t="s">
        <v>1126</v>
      </c>
      <c r="AR241" s="18" t="s">
        <v>1133</v>
      </c>
      <c r="AS241" s="18"/>
      <c r="AT241" s="18"/>
      <c r="AU241" s="18"/>
      <c r="AV241" s="18"/>
      <c r="AW241" s="18"/>
      <c r="AX241" s="76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</row>
    <row r="242" spans="1:75" s="11" customFormat="1" ht="35.25" customHeight="1" x14ac:dyDescent="0.25">
      <c r="A242" s="9"/>
      <c r="B242" s="61"/>
      <c r="C242" s="73" t="s">
        <v>1327</v>
      </c>
      <c r="D242" s="9"/>
      <c r="E242" s="73" t="s">
        <v>1498</v>
      </c>
      <c r="F242" s="9"/>
      <c r="G242" s="69" t="s">
        <v>1208</v>
      </c>
      <c r="H242" s="71" t="s">
        <v>260</v>
      </c>
      <c r="I242" s="26">
        <v>0</v>
      </c>
      <c r="J242" s="25">
        <v>0</v>
      </c>
      <c r="K242" s="26">
        <v>0</v>
      </c>
      <c r="L242" s="25">
        <v>0</v>
      </c>
      <c r="M242" s="26">
        <v>6.6959999999999997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74">
        <f t="shared" si="67"/>
        <v>4200</v>
      </c>
      <c r="T242" s="25">
        <f t="shared" si="68"/>
        <v>4200</v>
      </c>
      <c r="U242" s="25"/>
      <c r="V242" s="25">
        <v>4000</v>
      </c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>
        <v>200</v>
      </c>
      <c r="AH242" s="25">
        <f t="shared" si="69"/>
        <v>0</v>
      </c>
      <c r="AI242" s="25"/>
      <c r="AJ242" s="25"/>
      <c r="AK242" s="25"/>
      <c r="AL242" s="25"/>
      <c r="AM242" s="25"/>
      <c r="AN242" s="25"/>
      <c r="AO242" s="25"/>
      <c r="AP242" s="25"/>
      <c r="AQ242" s="38" t="s">
        <v>1126</v>
      </c>
      <c r="AR242" s="18" t="s">
        <v>1133</v>
      </c>
      <c r="AS242" s="38"/>
      <c r="AT242" s="18"/>
      <c r="AU242" s="18"/>
      <c r="AV242" s="18"/>
      <c r="AW242" s="18"/>
      <c r="AX242" s="76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</row>
    <row r="243" spans="1:75" s="11" customFormat="1" ht="35.25" customHeight="1" x14ac:dyDescent="0.25">
      <c r="A243" s="9"/>
      <c r="B243" s="61" t="s">
        <v>1432</v>
      </c>
      <c r="C243" s="73" t="s">
        <v>1327</v>
      </c>
      <c r="D243" s="9"/>
      <c r="E243" s="73" t="s">
        <v>1473</v>
      </c>
      <c r="F243" s="9"/>
      <c r="G243" s="69" t="s">
        <v>1335</v>
      </c>
      <c r="H243" s="71" t="s">
        <v>261</v>
      </c>
      <c r="I243" s="26">
        <v>0</v>
      </c>
      <c r="J243" s="25">
        <v>426360</v>
      </c>
      <c r="K243" s="26">
        <v>0</v>
      </c>
      <c r="L243" s="25">
        <v>426360</v>
      </c>
      <c r="M243" s="26">
        <v>1.5680000000000001</v>
      </c>
      <c r="N243" s="27">
        <f>L243*M243</f>
        <v>668532.47999999998</v>
      </c>
      <c r="O243" s="27">
        <f>$N$243/4</f>
        <v>167133.12</v>
      </c>
      <c r="P243" s="27">
        <f t="shared" ref="P243:R243" si="74">$N$243/4</f>
        <v>167133.12</v>
      </c>
      <c r="Q243" s="27">
        <f t="shared" si="74"/>
        <v>167133.12</v>
      </c>
      <c r="R243" s="27">
        <f t="shared" si="74"/>
        <v>167133.12</v>
      </c>
      <c r="S243" s="74">
        <f t="shared" si="67"/>
        <v>429610</v>
      </c>
      <c r="T243" s="25">
        <f t="shared" si="68"/>
        <v>3250</v>
      </c>
      <c r="U243" s="25"/>
      <c r="V243" s="25"/>
      <c r="W243" s="25"/>
      <c r="X243" s="25"/>
      <c r="Y243" s="25"/>
      <c r="Z243" s="25">
        <v>2000</v>
      </c>
      <c r="AA243" s="25"/>
      <c r="AB243" s="25"/>
      <c r="AC243" s="25"/>
      <c r="AD243" s="25"/>
      <c r="AE243" s="25"/>
      <c r="AF243" s="25"/>
      <c r="AG243" s="25">
        <v>1200</v>
      </c>
      <c r="AH243" s="25">
        <f t="shared" si="69"/>
        <v>50</v>
      </c>
      <c r="AI243" s="25"/>
      <c r="AJ243" s="25"/>
      <c r="AK243" s="25"/>
      <c r="AL243" s="25"/>
      <c r="AM243" s="25"/>
      <c r="AN243" s="25"/>
      <c r="AO243" s="25">
        <v>50</v>
      </c>
      <c r="AP243" s="25"/>
      <c r="AQ243" s="38" t="s">
        <v>1127</v>
      </c>
      <c r="AR243" s="18"/>
      <c r="AS243" s="38" t="s">
        <v>1142</v>
      </c>
      <c r="AT243" s="18"/>
      <c r="AU243" s="18"/>
      <c r="AV243" s="18"/>
      <c r="AW243" s="18"/>
      <c r="AX243" s="76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</row>
    <row r="244" spans="1:75" s="11" customFormat="1" ht="35.25" customHeight="1" x14ac:dyDescent="0.25">
      <c r="A244" s="9"/>
      <c r="B244" s="61"/>
      <c r="C244" s="73" t="s">
        <v>1327</v>
      </c>
      <c r="D244" s="9"/>
      <c r="E244" s="73" t="s">
        <v>1803</v>
      </c>
      <c r="F244" s="9"/>
      <c r="G244" s="69" t="s">
        <v>1551</v>
      </c>
      <c r="H244" s="71" t="s">
        <v>1550</v>
      </c>
      <c r="I244" s="26">
        <v>0</v>
      </c>
      <c r="J244" s="25">
        <v>10580</v>
      </c>
      <c r="K244" s="25">
        <v>100</v>
      </c>
      <c r="L244" s="25">
        <f>J244+K244</f>
        <v>10680</v>
      </c>
      <c r="M244" s="26">
        <v>0.57499999999999996</v>
      </c>
      <c r="N244" s="27">
        <f>L244*M244</f>
        <v>6140.9999999999991</v>
      </c>
      <c r="O244" s="27">
        <f>$N$244/4</f>
        <v>1535.2499999999998</v>
      </c>
      <c r="P244" s="27">
        <f t="shared" ref="P244:R244" si="75">$N$244/4</f>
        <v>1535.2499999999998</v>
      </c>
      <c r="Q244" s="27">
        <f t="shared" si="75"/>
        <v>1535.2499999999998</v>
      </c>
      <c r="R244" s="27">
        <f t="shared" si="75"/>
        <v>1535.2499999999998</v>
      </c>
      <c r="S244" s="74">
        <f t="shared" ref="S244" si="76">L244+T244</f>
        <v>11090</v>
      </c>
      <c r="T244" s="25">
        <f t="shared" ref="T244" si="77">U244+V244+W244+X244+Y244+Z244+AA244+AB244+AC244+AD244+AE244+AF244+AG244+AH244</f>
        <v>410</v>
      </c>
      <c r="U244" s="25"/>
      <c r="V244" s="25">
        <v>400</v>
      </c>
      <c r="W244" s="25"/>
      <c r="X244" s="25">
        <v>0</v>
      </c>
      <c r="Y244" s="25"/>
      <c r="Z244" s="25">
        <v>0</v>
      </c>
      <c r="AA244" s="25"/>
      <c r="AB244" s="25"/>
      <c r="AC244" s="25"/>
      <c r="AD244" s="25"/>
      <c r="AE244" s="25"/>
      <c r="AF244" s="25"/>
      <c r="AG244" s="25">
        <v>10</v>
      </c>
      <c r="AH244" s="25">
        <f t="shared" si="69"/>
        <v>0</v>
      </c>
      <c r="AI244" s="25"/>
      <c r="AJ244" s="25"/>
      <c r="AK244" s="25"/>
      <c r="AL244" s="25"/>
      <c r="AM244" s="25"/>
      <c r="AN244" s="25"/>
      <c r="AO244" s="25"/>
      <c r="AP244" s="25"/>
      <c r="AQ244" s="38"/>
      <c r="AR244" s="18"/>
      <c r="AS244" s="38"/>
      <c r="AT244" s="18"/>
      <c r="AU244" s="18"/>
      <c r="AV244" s="18"/>
      <c r="AW244" s="18"/>
      <c r="AX244" s="76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</row>
    <row r="245" spans="1:75" s="11" customFormat="1" ht="35.25" customHeight="1" x14ac:dyDescent="0.25">
      <c r="A245" s="9"/>
      <c r="B245" s="61" t="s">
        <v>1504</v>
      </c>
      <c r="C245" s="73" t="s">
        <v>1306</v>
      </c>
      <c r="D245" s="9"/>
      <c r="E245" s="9"/>
      <c r="F245" s="9"/>
      <c r="G245" s="69" t="s">
        <v>262</v>
      </c>
      <c r="H245" s="71" t="s">
        <v>263</v>
      </c>
      <c r="I245" s="26">
        <v>0</v>
      </c>
      <c r="J245" s="25">
        <v>75974</v>
      </c>
      <c r="K245" s="25">
        <v>655056</v>
      </c>
      <c r="L245" s="25">
        <v>731030</v>
      </c>
      <c r="M245" s="26">
        <v>0.22700000000000001</v>
      </c>
      <c r="N245" s="27">
        <v>165647.01180000001</v>
      </c>
      <c r="O245" s="27">
        <v>41411.75</v>
      </c>
      <c r="P245" s="27">
        <v>41411.75</v>
      </c>
      <c r="Q245" s="27">
        <v>41411.75</v>
      </c>
      <c r="R245" s="27">
        <v>41411.75</v>
      </c>
      <c r="S245" s="74">
        <f t="shared" si="67"/>
        <v>743080</v>
      </c>
      <c r="T245" s="25">
        <f t="shared" si="68"/>
        <v>12050</v>
      </c>
      <c r="U245" s="25"/>
      <c r="V245" s="25"/>
      <c r="W245" s="25"/>
      <c r="X245" s="25">
        <v>250</v>
      </c>
      <c r="Y245" s="25"/>
      <c r="Z245" s="25">
        <v>2500</v>
      </c>
      <c r="AA245" s="25"/>
      <c r="AB245" s="25"/>
      <c r="AC245" s="25"/>
      <c r="AD245" s="25"/>
      <c r="AE245" s="25">
        <v>9000</v>
      </c>
      <c r="AF245" s="25"/>
      <c r="AG245" s="25">
        <v>300</v>
      </c>
      <c r="AH245" s="25">
        <f t="shared" si="69"/>
        <v>0</v>
      </c>
      <c r="AI245" s="25"/>
      <c r="AJ245" s="25"/>
      <c r="AK245" s="25"/>
      <c r="AL245" s="25"/>
      <c r="AM245" s="25"/>
      <c r="AN245" s="25"/>
      <c r="AO245" s="25"/>
      <c r="AP245" s="25"/>
      <c r="AQ245" s="38" t="s">
        <v>1127</v>
      </c>
      <c r="AR245" s="18"/>
      <c r="AS245" s="38" t="s">
        <v>1134</v>
      </c>
      <c r="AT245" s="18"/>
      <c r="AU245" s="18"/>
      <c r="AV245" s="18"/>
      <c r="AW245" s="20">
        <v>45228</v>
      </c>
      <c r="AX245" s="76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</row>
    <row r="246" spans="1:75" s="11" customFormat="1" ht="35.25" customHeight="1" x14ac:dyDescent="0.25">
      <c r="A246" s="9"/>
      <c r="B246" s="61" t="s">
        <v>1426</v>
      </c>
      <c r="C246" s="73" t="s">
        <v>1327</v>
      </c>
      <c r="D246" s="9"/>
      <c r="E246" s="73" t="s">
        <v>1769</v>
      </c>
      <c r="F246" s="9"/>
      <c r="G246" s="69" t="s">
        <v>264</v>
      </c>
      <c r="H246" s="71" t="s">
        <v>249</v>
      </c>
      <c r="I246" s="26">
        <v>0</v>
      </c>
      <c r="J246" s="25">
        <v>0</v>
      </c>
      <c r="K246" s="26">
        <v>0</v>
      </c>
      <c r="L246" s="25">
        <v>0</v>
      </c>
      <c r="M246" s="26">
        <v>0.215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74">
        <f t="shared" si="67"/>
        <v>440</v>
      </c>
      <c r="T246" s="25">
        <f t="shared" si="68"/>
        <v>440</v>
      </c>
      <c r="U246" s="25"/>
      <c r="V246" s="25">
        <v>30</v>
      </c>
      <c r="W246" s="25"/>
      <c r="X246" s="25"/>
      <c r="Y246" s="25"/>
      <c r="Z246" s="25">
        <v>400</v>
      </c>
      <c r="AA246" s="25"/>
      <c r="AB246" s="25"/>
      <c r="AC246" s="25"/>
      <c r="AD246" s="25"/>
      <c r="AE246" s="25"/>
      <c r="AF246" s="25"/>
      <c r="AG246" s="25"/>
      <c r="AH246" s="25">
        <f t="shared" si="69"/>
        <v>10</v>
      </c>
      <c r="AI246" s="25"/>
      <c r="AJ246" s="25">
        <v>10</v>
      </c>
      <c r="AK246" s="25"/>
      <c r="AL246" s="25"/>
      <c r="AM246" s="25"/>
      <c r="AN246" s="25"/>
      <c r="AO246" s="25"/>
      <c r="AP246" s="25"/>
      <c r="AQ246" s="18" t="s">
        <v>1126</v>
      </c>
      <c r="AR246" s="18" t="s">
        <v>1133</v>
      </c>
      <c r="AS246" s="18"/>
      <c r="AT246" s="18"/>
      <c r="AU246" s="18"/>
      <c r="AV246" s="18"/>
      <c r="AW246" s="18"/>
      <c r="AX246" s="76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</row>
    <row r="247" spans="1:75" s="11" customFormat="1" ht="35.25" customHeight="1" x14ac:dyDescent="0.25">
      <c r="A247" s="9"/>
      <c r="B247" s="61" t="s">
        <v>1435</v>
      </c>
      <c r="C247" s="73" t="s">
        <v>1327</v>
      </c>
      <c r="D247" s="9"/>
      <c r="E247" s="73" t="s">
        <v>1473</v>
      </c>
      <c r="F247" s="9"/>
      <c r="G247" s="69" t="s">
        <v>1336</v>
      </c>
      <c r="H247" s="71" t="s">
        <v>265</v>
      </c>
      <c r="I247" s="26">
        <v>0</v>
      </c>
      <c r="J247" s="25">
        <v>174898</v>
      </c>
      <c r="K247" s="25">
        <v>17602</v>
      </c>
      <c r="L247" s="25">
        <f>J247+K247</f>
        <v>192500</v>
      </c>
      <c r="M247" s="26">
        <v>0.61699999999999999</v>
      </c>
      <c r="N247" s="27">
        <f>L247*M247</f>
        <v>118772.5</v>
      </c>
      <c r="O247" s="27">
        <f>$N$247/4</f>
        <v>29693.125</v>
      </c>
      <c r="P247" s="27">
        <f t="shared" ref="P247:R247" si="78">$N$247/4</f>
        <v>29693.125</v>
      </c>
      <c r="Q247" s="27">
        <f t="shared" si="78"/>
        <v>29693.125</v>
      </c>
      <c r="R247" s="27">
        <f t="shared" si="78"/>
        <v>29693.125</v>
      </c>
      <c r="S247" s="74">
        <f t="shared" si="67"/>
        <v>194500</v>
      </c>
      <c r="T247" s="25">
        <f t="shared" si="68"/>
        <v>2000</v>
      </c>
      <c r="U247" s="25"/>
      <c r="V247" s="25">
        <v>400</v>
      </c>
      <c r="W247" s="25"/>
      <c r="X247" s="25"/>
      <c r="Y247" s="25"/>
      <c r="Z247" s="25">
        <v>50</v>
      </c>
      <c r="AA247" s="25"/>
      <c r="AB247" s="25"/>
      <c r="AC247" s="25"/>
      <c r="AD247" s="25"/>
      <c r="AE247" s="25"/>
      <c r="AF247" s="25"/>
      <c r="AG247" s="25">
        <v>1500</v>
      </c>
      <c r="AH247" s="25">
        <f t="shared" si="69"/>
        <v>50</v>
      </c>
      <c r="AI247" s="25">
        <v>50</v>
      </c>
      <c r="AJ247" s="25"/>
      <c r="AK247" s="25"/>
      <c r="AL247" s="25"/>
      <c r="AM247" s="25"/>
      <c r="AN247" s="25"/>
      <c r="AO247" s="25"/>
      <c r="AP247" s="25"/>
      <c r="AQ247" s="18" t="s">
        <v>1126</v>
      </c>
      <c r="AR247" s="18"/>
      <c r="AS247" s="18"/>
      <c r="AT247" s="18"/>
      <c r="AU247" s="18" t="s">
        <v>1132</v>
      </c>
      <c r="AV247" s="18"/>
      <c r="AW247" s="18"/>
      <c r="AX247" s="76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</row>
    <row r="248" spans="1:75" ht="35.25" customHeight="1" x14ac:dyDescent="0.25">
      <c r="A248" s="3"/>
      <c r="B248" s="59" t="s">
        <v>1506</v>
      </c>
      <c r="C248" s="63" t="s">
        <v>1306</v>
      </c>
      <c r="D248" s="3"/>
      <c r="E248" s="3"/>
      <c r="F248" s="3"/>
      <c r="G248" s="69" t="s">
        <v>266</v>
      </c>
      <c r="H248" s="71" t="s">
        <v>267</v>
      </c>
      <c r="I248" s="22">
        <v>0</v>
      </c>
      <c r="J248" s="23">
        <v>25440</v>
      </c>
      <c r="K248" s="22">
        <v>900</v>
      </c>
      <c r="L248" s="23">
        <v>26340</v>
      </c>
      <c r="M248" s="22">
        <v>61.792000000000002</v>
      </c>
      <c r="N248" s="24">
        <v>1627590.4147999999</v>
      </c>
      <c r="O248" s="24">
        <v>406897.6</v>
      </c>
      <c r="P248" s="24">
        <v>406897.6</v>
      </c>
      <c r="Q248" s="24">
        <v>406897.6</v>
      </c>
      <c r="R248" s="24">
        <v>406897.6</v>
      </c>
      <c r="S248" s="32">
        <f t="shared" si="67"/>
        <v>28940</v>
      </c>
      <c r="T248" s="23">
        <f t="shared" si="68"/>
        <v>2600</v>
      </c>
      <c r="U248" s="23"/>
      <c r="V248" s="23"/>
      <c r="W248" s="23"/>
      <c r="X248" s="23"/>
      <c r="Y248" s="23"/>
      <c r="Z248" s="23"/>
      <c r="AA248" s="23"/>
      <c r="AB248" s="23"/>
      <c r="AC248" s="23"/>
      <c r="AD248" s="23">
        <v>2000</v>
      </c>
      <c r="AE248" s="23"/>
      <c r="AF248" s="23"/>
      <c r="AG248" s="23">
        <v>600</v>
      </c>
      <c r="AH248" s="23">
        <f t="shared" si="69"/>
        <v>0</v>
      </c>
      <c r="AI248" s="23"/>
      <c r="AJ248" s="23"/>
      <c r="AK248" s="23"/>
      <c r="AL248" s="23"/>
      <c r="AM248" s="23"/>
      <c r="AN248" s="23"/>
      <c r="AO248" s="23"/>
      <c r="AP248" s="23"/>
      <c r="AQ248" s="13" t="s">
        <v>1127</v>
      </c>
      <c r="AR248" s="15"/>
      <c r="AS248" s="13" t="s">
        <v>1141</v>
      </c>
      <c r="AT248" s="15"/>
      <c r="AU248" s="15"/>
      <c r="AV248" s="15"/>
      <c r="AW248" s="15"/>
      <c r="AX248" s="75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</row>
    <row r="249" spans="1:75" ht="35.25" customHeight="1" x14ac:dyDescent="0.25">
      <c r="A249" s="3"/>
      <c r="B249" s="59" t="s">
        <v>1430</v>
      </c>
      <c r="C249" s="63" t="s">
        <v>1327</v>
      </c>
      <c r="D249" s="3"/>
      <c r="E249" s="3"/>
      <c r="F249" s="3"/>
      <c r="G249" s="69" t="s">
        <v>268</v>
      </c>
      <c r="H249" s="71" t="s">
        <v>269</v>
      </c>
      <c r="I249" s="22">
        <v>0</v>
      </c>
      <c r="J249" s="23">
        <v>640492</v>
      </c>
      <c r="K249" s="23">
        <v>7410988</v>
      </c>
      <c r="L249" s="23">
        <v>8051480</v>
      </c>
      <c r="M249" s="22">
        <v>0.85599999999999998</v>
      </c>
      <c r="N249" s="24">
        <v>6889574.9468999999</v>
      </c>
      <c r="O249" s="24">
        <v>1722393.74</v>
      </c>
      <c r="P249" s="24">
        <v>1722393.74</v>
      </c>
      <c r="Q249" s="24">
        <v>1722393.74</v>
      </c>
      <c r="R249" s="24">
        <v>1722393.74</v>
      </c>
      <c r="S249" s="32">
        <f t="shared" si="67"/>
        <v>8086580</v>
      </c>
      <c r="T249" s="23">
        <f t="shared" si="68"/>
        <v>35100</v>
      </c>
      <c r="U249" s="23"/>
      <c r="V249" s="23">
        <v>5000</v>
      </c>
      <c r="W249" s="23"/>
      <c r="X249" s="23">
        <v>250</v>
      </c>
      <c r="Y249" s="23"/>
      <c r="Z249" s="23">
        <v>4000</v>
      </c>
      <c r="AA249" s="23"/>
      <c r="AB249" s="23"/>
      <c r="AC249" s="23"/>
      <c r="AD249" s="23"/>
      <c r="AE249" s="23">
        <v>25000</v>
      </c>
      <c r="AF249" s="23"/>
      <c r="AG249" s="23">
        <v>600</v>
      </c>
      <c r="AH249" s="23">
        <f t="shared" si="69"/>
        <v>250</v>
      </c>
      <c r="AI249" s="23"/>
      <c r="AJ249" s="23">
        <v>200</v>
      </c>
      <c r="AK249" s="23"/>
      <c r="AL249" s="23"/>
      <c r="AM249" s="23"/>
      <c r="AN249" s="23"/>
      <c r="AO249" s="23">
        <v>50</v>
      </c>
      <c r="AP249" s="23"/>
      <c r="AQ249" s="15" t="s">
        <v>1294</v>
      </c>
      <c r="AR249" s="15"/>
      <c r="AS249" s="15"/>
      <c r="AT249" s="15"/>
      <c r="AU249" s="15" t="s">
        <v>1132</v>
      </c>
      <c r="AV249" s="15"/>
      <c r="AW249" s="15"/>
      <c r="AX249" s="75" t="s">
        <v>1370</v>
      </c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</row>
    <row r="250" spans="1:75" ht="16.5" customHeight="1" x14ac:dyDescent="0.25">
      <c r="A250" s="5"/>
      <c r="B250" s="60"/>
      <c r="C250" s="5"/>
      <c r="D250" s="5"/>
      <c r="E250" s="5"/>
      <c r="F250" s="5" t="s">
        <v>270</v>
      </c>
      <c r="G250" s="68" t="s">
        <v>271</v>
      </c>
      <c r="H250" s="66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32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49" t="s">
        <v>1126</v>
      </c>
      <c r="AR250" s="49"/>
      <c r="AS250" s="49"/>
      <c r="AT250" s="49"/>
      <c r="AU250" s="49" t="s">
        <v>1132</v>
      </c>
      <c r="AV250" s="49"/>
      <c r="AW250" s="49"/>
      <c r="AX250" s="7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</row>
    <row r="251" spans="1:75" s="11" customFormat="1" ht="35.25" customHeight="1" x14ac:dyDescent="0.25">
      <c r="A251" s="9"/>
      <c r="B251" s="61" t="s">
        <v>1426</v>
      </c>
      <c r="C251" s="73" t="s">
        <v>1327</v>
      </c>
      <c r="D251" s="9"/>
      <c r="E251" s="73" t="s">
        <v>1769</v>
      </c>
      <c r="F251" s="9"/>
      <c r="G251" s="69" t="s">
        <v>272</v>
      </c>
      <c r="H251" s="71" t="s">
        <v>273</v>
      </c>
      <c r="I251" s="26">
        <v>0</v>
      </c>
      <c r="J251" s="25">
        <v>0</v>
      </c>
      <c r="K251" s="26">
        <v>0</v>
      </c>
      <c r="L251" s="25">
        <v>0</v>
      </c>
      <c r="M251" s="26">
        <v>2.4180000000000001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74">
        <f t="shared" ref="S251:S256" si="79">L251+T251</f>
        <v>300</v>
      </c>
      <c r="T251" s="25">
        <f t="shared" ref="T251:T256" si="80">U251+V251+W251+X251+Y251+Z251+AA251+AB251+AC251+AD251+AE251+AF251+AG251+AH251</f>
        <v>300</v>
      </c>
      <c r="U251" s="25"/>
      <c r="V251" s="25"/>
      <c r="W251" s="25"/>
      <c r="X251" s="25"/>
      <c r="Y251" s="25"/>
      <c r="Z251" s="25">
        <v>200</v>
      </c>
      <c r="AA251" s="25"/>
      <c r="AB251" s="25"/>
      <c r="AC251" s="25"/>
      <c r="AD251" s="25"/>
      <c r="AE251" s="25"/>
      <c r="AF251" s="25"/>
      <c r="AG251" s="25">
        <v>50</v>
      </c>
      <c r="AH251" s="25">
        <f t="shared" ref="AH251:AH256" si="81">AJ251+AK251+AL251+AM251+AN251+AO251+AP251+AI251</f>
        <v>50</v>
      </c>
      <c r="AI251" s="25">
        <v>30</v>
      </c>
      <c r="AJ251" s="25"/>
      <c r="AK251" s="25"/>
      <c r="AL251" s="25"/>
      <c r="AM251" s="25"/>
      <c r="AN251" s="25"/>
      <c r="AO251" s="25">
        <v>20</v>
      </c>
      <c r="AP251" s="25"/>
      <c r="AQ251" s="18" t="s">
        <v>1126</v>
      </c>
      <c r="AR251" s="18"/>
      <c r="AS251" s="18"/>
      <c r="AT251" s="18"/>
      <c r="AU251" s="18" t="s">
        <v>1132</v>
      </c>
      <c r="AV251" s="18"/>
      <c r="AW251" s="18"/>
      <c r="AX251" s="76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</row>
    <row r="252" spans="1:75" s="11" customFormat="1" ht="35.25" customHeight="1" x14ac:dyDescent="0.25">
      <c r="A252" s="9"/>
      <c r="B252" s="61" t="s">
        <v>1426</v>
      </c>
      <c r="C252" s="73" t="s">
        <v>1327</v>
      </c>
      <c r="D252" s="9"/>
      <c r="E252" s="73" t="s">
        <v>1769</v>
      </c>
      <c r="F252" s="9"/>
      <c r="G252" s="69" t="s">
        <v>274</v>
      </c>
      <c r="H252" s="71" t="s">
        <v>275</v>
      </c>
      <c r="I252" s="26">
        <v>0</v>
      </c>
      <c r="J252" s="25">
        <v>0</v>
      </c>
      <c r="K252" s="26">
        <v>0</v>
      </c>
      <c r="L252" s="25">
        <v>0</v>
      </c>
      <c r="M252" s="26">
        <v>0.52500000000000002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74">
        <f t="shared" si="79"/>
        <v>600</v>
      </c>
      <c r="T252" s="25">
        <f t="shared" si="80"/>
        <v>600</v>
      </c>
      <c r="U252" s="25"/>
      <c r="V252" s="25">
        <v>500</v>
      </c>
      <c r="W252" s="25"/>
      <c r="X252" s="25"/>
      <c r="Y252" s="25"/>
      <c r="Z252" s="25">
        <v>50</v>
      </c>
      <c r="AA252" s="25"/>
      <c r="AB252" s="25"/>
      <c r="AC252" s="25"/>
      <c r="AD252" s="25"/>
      <c r="AE252" s="25"/>
      <c r="AF252" s="25"/>
      <c r="AG252" s="25">
        <v>50</v>
      </c>
      <c r="AH252" s="25">
        <f t="shared" si="81"/>
        <v>0</v>
      </c>
      <c r="AI252" s="25"/>
      <c r="AJ252" s="25"/>
      <c r="AK252" s="25"/>
      <c r="AL252" s="25"/>
      <c r="AM252" s="25"/>
      <c r="AN252" s="25"/>
      <c r="AO252" s="25"/>
      <c r="AP252" s="25"/>
      <c r="AQ252" s="18" t="s">
        <v>1294</v>
      </c>
      <c r="AR252" s="18"/>
      <c r="AS252" s="18"/>
      <c r="AT252" s="18"/>
      <c r="AU252" s="18" t="s">
        <v>1132</v>
      </c>
      <c r="AV252" s="18"/>
      <c r="AW252" s="18"/>
      <c r="AX252" s="76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</row>
    <row r="253" spans="1:75" ht="35.25" customHeight="1" x14ac:dyDescent="0.25">
      <c r="A253" s="3"/>
      <c r="B253" s="59" t="s">
        <v>1430</v>
      </c>
      <c r="C253" s="63" t="s">
        <v>1327</v>
      </c>
      <c r="D253" s="3"/>
      <c r="E253" s="3"/>
      <c r="F253" s="3"/>
      <c r="G253" s="69" t="s">
        <v>276</v>
      </c>
      <c r="H253" s="71" t="s">
        <v>277</v>
      </c>
      <c r="I253" s="22">
        <v>0</v>
      </c>
      <c r="J253" s="23">
        <v>206710</v>
      </c>
      <c r="K253" s="23">
        <v>462410</v>
      </c>
      <c r="L253" s="23">
        <v>669120</v>
      </c>
      <c r="M253" s="22">
        <v>0.373</v>
      </c>
      <c r="N253" s="24">
        <v>249372.66</v>
      </c>
      <c r="O253" s="24">
        <v>62343.16</v>
      </c>
      <c r="P253" s="24">
        <v>62343.16</v>
      </c>
      <c r="Q253" s="24">
        <v>62343.16</v>
      </c>
      <c r="R253" s="24">
        <v>62343.16</v>
      </c>
      <c r="S253" s="32">
        <f t="shared" si="79"/>
        <v>669120</v>
      </c>
      <c r="T253" s="23">
        <f t="shared" si="80"/>
        <v>0</v>
      </c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>
        <f t="shared" si="81"/>
        <v>0</v>
      </c>
      <c r="AI253" s="23"/>
      <c r="AJ253" s="23"/>
      <c r="AK253" s="23"/>
      <c r="AL253" s="23"/>
      <c r="AM253" s="23"/>
      <c r="AN253" s="23"/>
      <c r="AO253" s="23"/>
      <c r="AP253" s="23"/>
      <c r="AQ253" s="15" t="s">
        <v>1294</v>
      </c>
      <c r="AR253" s="15"/>
      <c r="AS253" s="15"/>
      <c r="AT253" s="15"/>
      <c r="AU253" s="15" t="s">
        <v>1132</v>
      </c>
      <c r="AV253" s="15"/>
      <c r="AW253" s="15"/>
      <c r="AX253" s="75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</row>
    <row r="254" spans="1:75" ht="35.25" customHeight="1" x14ac:dyDescent="0.25">
      <c r="A254" s="3"/>
      <c r="B254" s="59" t="s">
        <v>1430</v>
      </c>
      <c r="C254" s="63" t="s">
        <v>1327</v>
      </c>
      <c r="D254" s="3"/>
      <c r="E254" s="3"/>
      <c r="F254" s="3"/>
      <c r="G254" s="69" t="s">
        <v>1337</v>
      </c>
      <c r="H254" s="71" t="s">
        <v>278</v>
      </c>
      <c r="I254" s="22">
        <v>0</v>
      </c>
      <c r="J254" s="23">
        <v>63180</v>
      </c>
      <c r="K254" s="23">
        <v>1550</v>
      </c>
      <c r="L254" s="23">
        <v>64730</v>
      </c>
      <c r="M254" s="22">
        <v>4.7530000000000001</v>
      </c>
      <c r="N254" s="24">
        <v>307630.03700000001</v>
      </c>
      <c r="O254" s="24">
        <v>76907.509999999995</v>
      </c>
      <c r="P254" s="24">
        <v>76907.509999999995</v>
      </c>
      <c r="Q254" s="24">
        <v>76907.509999999995</v>
      </c>
      <c r="R254" s="24">
        <v>76907.509999999995</v>
      </c>
      <c r="S254" s="32">
        <f t="shared" si="79"/>
        <v>65780</v>
      </c>
      <c r="T254" s="23">
        <f t="shared" si="80"/>
        <v>1050</v>
      </c>
      <c r="U254" s="23"/>
      <c r="V254" s="23"/>
      <c r="W254" s="23"/>
      <c r="X254" s="23"/>
      <c r="Y254" s="23"/>
      <c r="Z254" s="23">
        <v>500</v>
      </c>
      <c r="AA254" s="23"/>
      <c r="AB254" s="23"/>
      <c r="AC254" s="23"/>
      <c r="AD254" s="23"/>
      <c r="AE254" s="23"/>
      <c r="AF254" s="23"/>
      <c r="AG254" s="23">
        <v>400</v>
      </c>
      <c r="AH254" s="23">
        <f t="shared" si="81"/>
        <v>150</v>
      </c>
      <c r="AI254" s="23"/>
      <c r="AJ254" s="23"/>
      <c r="AK254" s="23">
        <v>100</v>
      </c>
      <c r="AL254" s="23"/>
      <c r="AM254" s="23"/>
      <c r="AN254" s="23"/>
      <c r="AO254" s="23">
        <v>50</v>
      </c>
      <c r="AP254" s="23"/>
      <c r="AQ254" s="15" t="s">
        <v>1294</v>
      </c>
      <c r="AR254" s="15"/>
      <c r="AS254" s="15"/>
      <c r="AT254" s="15"/>
      <c r="AU254" s="15" t="s">
        <v>1132</v>
      </c>
      <c r="AV254" s="15"/>
      <c r="AW254" s="15"/>
      <c r="AX254" s="75" t="s">
        <v>1387</v>
      </c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</row>
    <row r="255" spans="1:75" ht="35.25" customHeight="1" x14ac:dyDescent="0.25">
      <c r="A255" s="3"/>
      <c r="B255" s="59" t="s">
        <v>1430</v>
      </c>
      <c r="C255" s="63" t="s">
        <v>1327</v>
      </c>
      <c r="D255" s="3"/>
      <c r="E255" s="3"/>
      <c r="F255" s="3"/>
      <c r="G255" s="69" t="s">
        <v>1337</v>
      </c>
      <c r="H255" s="71" t="s">
        <v>279</v>
      </c>
      <c r="I255" s="22">
        <v>0</v>
      </c>
      <c r="J255" s="23">
        <v>3550</v>
      </c>
      <c r="K255" s="22">
        <v>0</v>
      </c>
      <c r="L255" s="23">
        <v>3550</v>
      </c>
      <c r="M255" s="22">
        <v>28.497</v>
      </c>
      <c r="N255" s="24">
        <v>101164.97840000001</v>
      </c>
      <c r="O255" s="24">
        <v>25291.24</v>
      </c>
      <c r="P255" s="24">
        <v>25291.24</v>
      </c>
      <c r="Q255" s="24">
        <v>25291.24</v>
      </c>
      <c r="R255" s="24">
        <v>25291.24</v>
      </c>
      <c r="S255" s="32">
        <f t="shared" si="79"/>
        <v>4150</v>
      </c>
      <c r="T255" s="23">
        <f t="shared" si="80"/>
        <v>600</v>
      </c>
      <c r="U255" s="23"/>
      <c r="V255" s="23">
        <v>50</v>
      </c>
      <c r="W255" s="23"/>
      <c r="X255" s="23"/>
      <c r="Y255" s="23"/>
      <c r="Z255" s="23">
        <v>500</v>
      </c>
      <c r="AA255" s="23"/>
      <c r="AB255" s="23"/>
      <c r="AC255" s="23"/>
      <c r="AD255" s="23"/>
      <c r="AE255" s="23"/>
      <c r="AF255" s="23"/>
      <c r="AG255" s="23"/>
      <c r="AH255" s="23">
        <f t="shared" si="81"/>
        <v>50</v>
      </c>
      <c r="AI255" s="23"/>
      <c r="AJ255" s="23"/>
      <c r="AK255" s="23"/>
      <c r="AL255" s="23"/>
      <c r="AM255" s="23"/>
      <c r="AN255" s="23"/>
      <c r="AO255" s="23">
        <v>50</v>
      </c>
      <c r="AP255" s="23"/>
      <c r="AQ255" s="15" t="s">
        <v>1294</v>
      </c>
      <c r="AR255" s="15"/>
      <c r="AS255" s="15"/>
      <c r="AT255" s="15"/>
      <c r="AU255" s="15" t="s">
        <v>1132</v>
      </c>
      <c r="AV255" s="15"/>
      <c r="AW255" s="15"/>
      <c r="AX255" s="75" t="s">
        <v>1387</v>
      </c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</row>
    <row r="256" spans="1:75" ht="35.25" customHeight="1" x14ac:dyDescent="0.25">
      <c r="A256" s="3"/>
      <c r="B256" s="59" t="s">
        <v>1430</v>
      </c>
      <c r="C256" s="63" t="s">
        <v>1327</v>
      </c>
      <c r="D256" s="3"/>
      <c r="E256" s="3"/>
      <c r="F256" s="3"/>
      <c r="G256" s="69" t="s">
        <v>1337</v>
      </c>
      <c r="H256" s="71" t="s">
        <v>280</v>
      </c>
      <c r="I256" s="22">
        <v>0</v>
      </c>
      <c r="J256" s="23">
        <v>71737</v>
      </c>
      <c r="K256" s="23">
        <v>3050</v>
      </c>
      <c r="L256" s="23">
        <v>74787</v>
      </c>
      <c r="M256" s="22">
        <v>3.855</v>
      </c>
      <c r="N256" s="24">
        <v>288309.83059999999</v>
      </c>
      <c r="O256" s="24">
        <v>72077.460000000006</v>
      </c>
      <c r="P256" s="24">
        <v>72077.460000000006</v>
      </c>
      <c r="Q256" s="24">
        <v>72077.460000000006</v>
      </c>
      <c r="R256" s="24">
        <v>72077.460000000006</v>
      </c>
      <c r="S256" s="32">
        <f t="shared" si="79"/>
        <v>75762</v>
      </c>
      <c r="T256" s="23">
        <f t="shared" si="80"/>
        <v>975</v>
      </c>
      <c r="U256" s="23"/>
      <c r="V256" s="23">
        <v>150</v>
      </c>
      <c r="W256" s="23"/>
      <c r="X256" s="23"/>
      <c r="Y256" s="23"/>
      <c r="Z256" s="23"/>
      <c r="AA256" s="23">
        <v>10</v>
      </c>
      <c r="AB256" s="23"/>
      <c r="AC256" s="23"/>
      <c r="AD256" s="23"/>
      <c r="AE256" s="23"/>
      <c r="AF256" s="23"/>
      <c r="AG256" s="23">
        <v>800</v>
      </c>
      <c r="AH256" s="23">
        <f t="shared" si="81"/>
        <v>15</v>
      </c>
      <c r="AI256" s="23"/>
      <c r="AJ256" s="23">
        <v>10</v>
      </c>
      <c r="AK256" s="23"/>
      <c r="AL256" s="23"/>
      <c r="AM256" s="23"/>
      <c r="AN256" s="23">
        <v>5</v>
      </c>
      <c r="AO256" s="23"/>
      <c r="AP256" s="23"/>
      <c r="AQ256" s="15" t="s">
        <v>1294</v>
      </c>
      <c r="AR256" s="15"/>
      <c r="AS256" s="15"/>
      <c r="AT256" s="15"/>
      <c r="AU256" s="15" t="s">
        <v>1132</v>
      </c>
      <c r="AV256" s="15"/>
      <c r="AW256" s="15"/>
      <c r="AX256" s="75" t="s">
        <v>1387</v>
      </c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</row>
    <row r="257" spans="1:75" x14ac:dyDescent="0.25">
      <c r="A257" s="5"/>
      <c r="B257" s="60"/>
      <c r="C257" s="5"/>
      <c r="D257" s="5"/>
      <c r="E257" s="5"/>
      <c r="F257" s="5" t="s">
        <v>281</v>
      </c>
      <c r="G257" s="68" t="s">
        <v>282</v>
      </c>
      <c r="H257" s="66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32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49" t="s">
        <v>1294</v>
      </c>
      <c r="AR257" s="49"/>
      <c r="AS257" s="49"/>
      <c r="AT257" s="49"/>
      <c r="AU257" s="49" t="s">
        <v>1132</v>
      </c>
      <c r="AV257" s="49"/>
      <c r="AW257" s="49"/>
      <c r="AX257" s="7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</row>
    <row r="258" spans="1:75" s="11" customFormat="1" ht="35.25" customHeight="1" x14ac:dyDescent="0.25">
      <c r="A258" s="9"/>
      <c r="B258" s="61" t="s">
        <v>1436</v>
      </c>
      <c r="C258" s="73" t="s">
        <v>1327</v>
      </c>
      <c r="D258" s="9"/>
      <c r="E258" s="73" t="s">
        <v>1748</v>
      </c>
      <c r="F258" s="9"/>
      <c r="G258" s="69" t="s">
        <v>1338</v>
      </c>
      <c r="H258" s="71" t="s">
        <v>283</v>
      </c>
      <c r="I258" s="26">
        <v>0</v>
      </c>
      <c r="J258" s="25">
        <v>3590</v>
      </c>
      <c r="K258" s="25">
        <v>5185</v>
      </c>
      <c r="L258" s="25">
        <f>J258+K258</f>
        <v>8775</v>
      </c>
      <c r="M258" s="26">
        <v>17.233000000000001</v>
      </c>
      <c r="N258" s="27">
        <f>L258*M258</f>
        <v>151219.57500000001</v>
      </c>
      <c r="O258" s="27">
        <f>$N$258/4</f>
        <v>37804.893750000003</v>
      </c>
      <c r="P258" s="27">
        <f>$N$258/4</f>
        <v>37804.893750000003</v>
      </c>
      <c r="Q258" s="27">
        <f>$N$258/4</f>
        <v>37804.893750000003</v>
      </c>
      <c r="R258" s="27">
        <f>$N$258/4</f>
        <v>37804.893750000003</v>
      </c>
      <c r="S258" s="74">
        <f>L258+T258</f>
        <v>8885</v>
      </c>
      <c r="T258" s="25">
        <f>U258+V258+W258+X258+Y258+Z258+AA258+AB258+AC258+AD258+AE258+AF258+AG258+AH258</f>
        <v>110</v>
      </c>
      <c r="U258" s="25"/>
      <c r="V258" s="25"/>
      <c r="W258" s="25"/>
      <c r="X258" s="25"/>
      <c r="Y258" s="25"/>
      <c r="Z258" s="25">
        <v>10</v>
      </c>
      <c r="AA258" s="25"/>
      <c r="AB258" s="25"/>
      <c r="AC258" s="25"/>
      <c r="AD258" s="25"/>
      <c r="AE258" s="25"/>
      <c r="AF258" s="25"/>
      <c r="AG258" s="25"/>
      <c r="AH258" s="25">
        <f>AJ258+AK258+AL258+AM258+AN258+AO258+AP258+AI258</f>
        <v>100</v>
      </c>
      <c r="AI258" s="25"/>
      <c r="AJ258" s="25"/>
      <c r="AK258" s="25"/>
      <c r="AL258" s="25"/>
      <c r="AM258" s="25"/>
      <c r="AN258" s="25"/>
      <c r="AO258" s="25">
        <v>100</v>
      </c>
      <c r="AP258" s="25"/>
      <c r="AQ258" s="18" t="s">
        <v>1294</v>
      </c>
      <c r="AR258" s="18"/>
      <c r="AS258" s="18"/>
      <c r="AT258" s="18"/>
      <c r="AU258" s="18" t="s">
        <v>1132</v>
      </c>
      <c r="AV258" s="82"/>
      <c r="AW258" s="82"/>
      <c r="AX258" s="76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</row>
    <row r="259" spans="1:75" s="11" customFormat="1" ht="35.25" customHeight="1" x14ac:dyDescent="0.25">
      <c r="A259" s="9"/>
      <c r="B259" s="61" t="s">
        <v>1436</v>
      </c>
      <c r="C259" s="73" t="s">
        <v>1327</v>
      </c>
      <c r="D259" s="9"/>
      <c r="E259" s="73" t="s">
        <v>1519</v>
      </c>
      <c r="F259" s="9"/>
      <c r="G259" s="69" t="s">
        <v>1338</v>
      </c>
      <c r="H259" s="71" t="s">
        <v>110</v>
      </c>
      <c r="I259" s="26">
        <v>0</v>
      </c>
      <c r="J259" s="25">
        <v>1885</v>
      </c>
      <c r="K259" s="25">
        <v>6440</v>
      </c>
      <c r="L259" s="25">
        <f>J259+K259</f>
        <v>8325</v>
      </c>
      <c r="M259" s="26">
        <v>14.875</v>
      </c>
      <c r="N259" s="27">
        <f>L259*M259</f>
        <v>123834.375</v>
      </c>
      <c r="O259" s="27">
        <f>$N$259/4</f>
        <v>30958.59375</v>
      </c>
      <c r="P259" s="27">
        <f>$N$259/4</f>
        <v>30958.59375</v>
      </c>
      <c r="Q259" s="27">
        <f>$N$259/4</f>
        <v>30958.59375</v>
      </c>
      <c r="R259" s="27">
        <f>$N$259/4</f>
        <v>30958.59375</v>
      </c>
      <c r="S259" s="74">
        <f>L259+T259</f>
        <v>8555</v>
      </c>
      <c r="T259" s="25">
        <f>U259+V259+W259+X259+Y259+Z259+AA259+AB259+AC259+AD259+AE259+AF259+AG259+AH259</f>
        <v>230</v>
      </c>
      <c r="U259" s="25"/>
      <c r="V259" s="25"/>
      <c r="W259" s="25"/>
      <c r="X259" s="25"/>
      <c r="Y259" s="25"/>
      <c r="Z259" s="25">
        <v>30</v>
      </c>
      <c r="AA259" s="25"/>
      <c r="AB259" s="25"/>
      <c r="AC259" s="25"/>
      <c r="AD259" s="25"/>
      <c r="AE259" s="25"/>
      <c r="AF259" s="25"/>
      <c r="AG259" s="25">
        <v>100</v>
      </c>
      <c r="AH259" s="25">
        <f>AJ259+AK259+AL259+AM259+AN259+AO259+AP259+AI259</f>
        <v>100</v>
      </c>
      <c r="AI259" s="25"/>
      <c r="AJ259" s="25"/>
      <c r="AK259" s="25"/>
      <c r="AL259" s="25"/>
      <c r="AM259" s="25"/>
      <c r="AN259" s="25"/>
      <c r="AO259" s="25">
        <v>100</v>
      </c>
      <c r="AP259" s="25"/>
      <c r="AQ259" s="18" t="s">
        <v>1294</v>
      </c>
      <c r="AR259" s="18"/>
      <c r="AS259" s="18"/>
      <c r="AT259" s="18"/>
      <c r="AU259" s="18" t="s">
        <v>1132</v>
      </c>
      <c r="AV259" s="19"/>
      <c r="AW259" s="19"/>
      <c r="AX259" s="76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</row>
    <row r="260" spans="1:75" x14ac:dyDescent="0.25">
      <c r="A260" s="5"/>
      <c r="B260" s="60"/>
      <c r="C260" s="5"/>
      <c r="D260" s="5"/>
      <c r="E260" s="5"/>
      <c r="F260" s="5" t="s">
        <v>284</v>
      </c>
      <c r="G260" s="68" t="s">
        <v>285</v>
      </c>
      <c r="H260" s="66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32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49" t="s">
        <v>1294</v>
      </c>
      <c r="AR260" s="49"/>
      <c r="AS260" s="49"/>
      <c r="AT260" s="49"/>
      <c r="AU260" s="49" t="s">
        <v>1132</v>
      </c>
      <c r="AV260" s="51"/>
      <c r="AW260" s="51"/>
      <c r="AX260" s="7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</row>
    <row r="261" spans="1:75" s="11" customFormat="1" ht="35.25" customHeight="1" x14ac:dyDescent="0.25">
      <c r="A261" s="9"/>
      <c r="B261" s="61" t="s">
        <v>1426</v>
      </c>
      <c r="C261" s="73" t="s">
        <v>1327</v>
      </c>
      <c r="D261" s="9"/>
      <c r="E261" s="73" t="s">
        <v>1473</v>
      </c>
      <c r="F261" s="9"/>
      <c r="G261" s="69" t="s">
        <v>286</v>
      </c>
      <c r="H261" s="71" t="s">
        <v>287</v>
      </c>
      <c r="I261" s="26">
        <v>0</v>
      </c>
      <c r="J261" s="25">
        <v>9929</v>
      </c>
      <c r="K261" s="26">
        <v>465</v>
      </c>
      <c r="L261" s="25">
        <f>J261+K261</f>
        <v>10394</v>
      </c>
      <c r="M261" s="26">
        <v>19.286999999999999</v>
      </c>
      <c r="N261" s="27">
        <f>L261*M261</f>
        <v>200469.07799999998</v>
      </c>
      <c r="O261" s="27">
        <f>$N$261/4</f>
        <v>50117.269499999995</v>
      </c>
      <c r="P261" s="27">
        <f t="shared" ref="P261:R261" si="82">$N$261/4</f>
        <v>50117.269499999995</v>
      </c>
      <c r="Q261" s="27">
        <f t="shared" si="82"/>
        <v>50117.269499999995</v>
      </c>
      <c r="R261" s="27">
        <f t="shared" si="82"/>
        <v>50117.269499999995</v>
      </c>
      <c r="S261" s="74">
        <f>L261+T261</f>
        <v>10494</v>
      </c>
      <c r="T261" s="25">
        <f>U261+V261+W261+X261+Y261+Z261+AA261+AB261+AC261+AD261+AE261+AF261+AG261+AH261</f>
        <v>100</v>
      </c>
      <c r="U261" s="25"/>
      <c r="V261" s="25">
        <v>70</v>
      </c>
      <c r="W261" s="25"/>
      <c r="X261" s="25"/>
      <c r="Y261" s="25"/>
      <c r="Z261" s="25">
        <v>10</v>
      </c>
      <c r="AA261" s="25"/>
      <c r="AB261" s="25"/>
      <c r="AC261" s="25"/>
      <c r="AD261" s="25"/>
      <c r="AE261" s="25"/>
      <c r="AF261" s="25"/>
      <c r="AG261" s="25">
        <v>20</v>
      </c>
      <c r="AH261" s="25">
        <f>AJ261+AK261+AL261+AM261+AN261+AO261+AP261+AI261</f>
        <v>0</v>
      </c>
      <c r="AI261" s="25"/>
      <c r="AJ261" s="25"/>
      <c r="AK261" s="25"/>
      <c r="AL261" s="25"/>
      <c r="AM261" s="25"/>
      <c r="AN261" s="25"/>
      <c r="AO261" s="25"/>
      <c r="AP261" s="25"/>
      <c r="AQ261" s="18" t="s">
        <v>1126</v>
      </c>
      <c r="AR261" s="18"/>
      <c r="AS261" s="18"/>
      <c r="AT261" s="18"/>
      <c r="AU261" s="18" t="s">
        <v>1132</v>
      </c>
      <c r="AV261" s="19"/>
      <c r="AW261" s="19"/>
      <c r="AX261" s="76" t="s">
        <v>1355</v>
      </c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</row>
    <row r="262" spans="1:75" s="11" customFormat="1" ht="45" x14ac:dyDescent="0.25">
      <c r="A262" s="9"/>
      <c r="B262" s="61" t="s">
        <v>1430</v>
      </c>
      <c r="C262" s="73" t="s">
        <v>1327</v>
      </c>
      <c r="D262" s="9"/>
      <c r="E262" s="73" t="s">
        <v>1473</v>
      </c>
      <c r="F262" s="9"/>
      <c r="G262" s="69" t="s">
        <v>288</v>
      </c>
      <c r="H262" s="71" t="s">
        <v>289</v>
      </c>
      <c r="I262" s="26">
        <v>0</v>
      </c>
      <c r="J262" s="25">
        <v>195400</v>
      </c>
      <c r="K262" s="25">
        <v>5616020</v>
      </c>
      <c r="L262" s="25">
        <f>J262+K262</f>
        <v>5811420</v>
      </c>
      <c r="M262" s="26">
        <v>0.38200000000000001</v>
      </c>
      <c r="N262" s="27">
        <f>L262*M262</f>
        <v>2219962.44</v>
      </c>
      <c r="O262" s="27">
        <f>$N$262/4</f>
        <v>554990.61</v>
      </c>
      <c r="P262" s="27">
        <f t="shared" ref="P262:R262" si="83">$N$262/4</f>
        <v>554990.61</v>
      </c>
      <c r="Q262" s="27">
        <f t="shared" si="83"/>
        <v>554990.61</v>
      </c>
      <c r="R262" s="27">
        <f t="shared" si="83"/>
        <v>554990.61</v>
      </c>
      <c r="S262" s="74">
        <f>L262+T262</f>
        <v>5841250</v>
      </c>
      <c r="T262" s="25">
        <f>U262+V262+W262+X262+Y262+Z262+AA262+AB262+AC262+AD262+AE262+AF262+AG262+AH262</f>
        <v>29830</v>
      </c>
      <c r="U262" s="25"/>
      <c r="V262" s="25">
        <v>150</v>
      </c>
      <c r="W262" s="25"/>
      <c r="X262" s="25"/>
      <c r="Y262" s="25"/>
      <c r="Z262" s="25">
        <v>2500</v>
      </c>
      <c r="AA262" s="25">
        <v>30</v>
      </c>
      <c r="AB262" s="25"/>
      <c r="AC262" s="25"/>
      <c r="AD262" s="25"/>
      <c r="AE262" s="25">
        <v>25200</v>
      </c>
      <c r="AF262" s="25"/>
      <c r="AG262" s="25">
        <v>300</v>
      </c>
      <c r="AH262" s="25">
        <f>AJ262+AK262+AL262+AM262+AN262+AO262+AP262+AI262</f>
        <v>1650</v>
      </c>
      <c r="AI262" s="25"/>
      <c r="AJ262" s="25"/>
      <c r="AK262" s="25">
        <v>500</v>
      </c>
      <c r="AL262" s="25"/>
      <c r="AM262" s="25"/>
      <c r="AN262" s="25">
        <v>1100</v>
      </c>
      <c r="AO262" s="25">
        <v>50</v>
      </c>
      <c r="AP262" s="25"/>
      <c r="AQ262" s="18" t="s">
        <v>1294</v>
      </c>
      <c r="AR262" s="18"/>
      <c r="AS262" s="18"/>
      <c r="AT262" s="18"/>
      <c r="AU262" s="18" t="s">
        <v>1132</v>
      </c>
      <c r="AV262" s="19"/>
      <c r="AW262" s="19"/>
      <c r="AX262" s="76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</row>
    <row r="263" spans="1:75" ht="45" x14ac:dyDescent="0.25">
      <c r="A263" s="3"/>
      <c r="B263" s="59" t="s">
        <v>1430</v>
      </c>
      <c r="C263" s="63" t="s">
        <v>1327</v>
      </c>
      <c r="D263" s="3"/>
      <c r="E263" s="3"/>
      <c r="F263" s="3"/>
      <c r="G263" s="69" t="s">
        <v>288</v>
      </c>
      <c r="H263" s="71" t="s">
        <v>290</v>
      </c>
      <c r="I263" s="22">
        <v>0</v>
      </c>
      <c r="J263" s="23">
        <v>59240</v>
      </c>
      <c r="K263" s="23">
        <v>1201500</v>
      </c>
      <c r="L263" s="23">
        <v>1260740</v>
      </c>
      <c r="M263" s="22">
        <v>0.46800000000000003</v>
      </c>
      <c r="N263" s="24">
        <v>590146.72069999995</v>
      </c>
      <c r="O263" s="24">
        <v>147536.68</v>
      </c>
      <c r="P263" s="24">
        <v>147536.68</v>
      </c>
      <c r="Q263" s="24">
        <v>147536.68</v>
      </c>
      <c r="R263" s="24">
        <v>147536.68</v>
      </c>
      <c r="S263" s="32">
        <f>L263+T263</f>
        <v>1260830</v>
      </c>
      <c r="T263" s="23">
        <f>U263+V263+W263+X263+Y263+Z263+AA263+AB263+AC263+AD263+AE263+AF263+AG263+AH263</f>
        <v>90</v>
      </c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>
        <v>90</v>
      </c>
      <c r="AH263" s="23">
        <f>AJ263+AK263+AL263+AM263+AN263+AO263+AP263+AI263</f>
        <v>0</v>
      </c>
      <c r="AI263" s="23"/>
      <c r="AJ263" s="23"/>
      <c r="AK263" s="23"/>
      <c r="AL263" s="23"/>
      <c r="AM263" s="23"/>
      <c r="AN263" s="23"/>
      <c r="AO263" s="23"/>
      <c r="AP263" s="23"/>
      <c r="AQ263" s="15" t="s">
        <v>1294</v>
      </c>
      <c r="AR263" s="15"/>
      <c r="AS263" s="15"/>
      <c r="AT263" s="15"/>
      <c r="AU263" s="15" t="s">
        <v>1132</v>
      </c>
      <c r="AV263" s="43"/>
      <c r="AW263" s="43"/>
      <c r="AX263" s="75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</row>
    <row r="264" spans="1:75" x14ac:dyDescent="0.25">
      <c r="A264" s="5"/>
      <c r="B264" s="60"/>
      <c r="C264" s="5"/>
      <c r="D264" s="5"/>
      <c r="E264" s="5"/>
      <c r="F264" s="5" t="s">
        <v>291</v>
      </c>
      <c r="G264" s="68" t="s">
        <v>292</v>
      </c>
      <c r="H264" s="66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32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49"/>
      <c r="AR264" s="49"/>
      <c r="AS264" s="49"/>
      <c r="AT264" s="49"/>
      <c r="AU264" s="49"/>
      <c r="AV264" s="51"/>
      <c r="AW264" s="51"/>
      <c r="AX264" s="7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</row>
    <row r="265" spans="1:75" ht="30" x14ac:dyDescent="0.25">
      <c r="A265" s="3"/>
      <c r="B265" s="59"/>
      <c r="C265" s="63" t="s">
        <v>1305</v>
      </c>
      <c r="D265" s="3"/>
      <c r="E265" s="3"/>
      <c r="F265" s="3"/>
      <c r="G265" s="69" t="s">
        <v>293</v>
      </c>
      <c r="H265" s="71" t="s">
        <v>294</v>
      </c>
      <c r="I265" s="22">
        <v>0</v>
      </c>
      <c r="J265" s="23">
        <v>18157</v>
      </c>
      <c r="K265" s="23">
        <v>65263</v>
      </c>
      <c r="L265" s="23">
        <v>83420</v>
      </c>
      <c r="M265" s="22">
        <v>4.258</v>
      </c>
      <c r="N265" s="24">
        <f>L265*M265</f>
        <v>355202.36</v>
      </c>
      <c r="O265" s="24">
        <f>$N$265/4</f>
        <v>88800.59</v>
      </c>
      <c r="P265" s="24">
        <f>$N$265/4</f>
        <v>88800.59</v>
      </c>
      <c r="Q265" s="24">
        <f>$N$265/4</f>
        <v>88800.59</v>
      </c>
      <c r="R265" s="24">
        <f>$N$265/4</f>
        <v>88800.59</v>
      </c>
      <c r="S265" s="32">
        <f>L265+T265</f>
        <v>84240</v>
      </c>
      <c r="T265" s="23">
        <f>U265+V265+W265+X265+Y265+Z265+AA265+AB265+AC265+AD265+AE265+AF265+AG265+AH265</f>
        <v>820</v>
      </c>
      <c r="U265" s="23"/>
      <c r="V265" s="23"/>
      <c r="W265" s="23"/>
      <c r="X265" s="23"/>
      <c r="Y265" s="23"/>
      <c r="Z265" s="23">
        <v>200</v>
      </c>
      <c r="AA265" s="23"/>
      <c r="AB265" s="23"/>
      <c r="AC265" s="23"/>
      <c r="AD265" s="23"/>
      <c r="AE265" s="23">
        <v>420</v>
      </c>
      <c r="AF265" s="23"/>
      <c r="AG265" s="23">
        <v>200</v>
      </c>
      <c r="AH265" s="23">
        <f>AJ265+AK265+AL265+AM265+AN265+AO265+AP265+AI265</f>
        <v>0</v>
      </c>
      <c r="AI265" s="23"/>
      <c r="AJ265" s="23"/>
      <c r="AK265" s="23"/>
      <c r="AL265" s="23"/>
      <c r="AM265" s="23"/>
      <c r="AN265" s="23"/>
      <c r="AO265" s="23"/>
      <c r="AP265" s="23"/>
      <c r="AQ265" s="15" t="s">
        <v>1294</v>
      </c>
      <c r="AR265" s="15"/>
      <c r="AS265" s="15"/>
      <c r="AT265" s="15"/>
      <c r="AU265" s="15" t="s">
        <v>1132</v>
      </c>
      <c r="AV265" s="43"/>
      <c r="AW265" s="43"/>
      <c r="AX265" s="75" t="s">
        <v>1359</v>
      </c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</row>
    <row r="266" spans="1:75" ht="30" x14ac:dyDescent="0.25">
      <c r="A266" s="3"/>
      <c r="B266" s="59"/>
      <c r="C266" s="63" t="s">
        <v>1305</v>
      </c>
      <c r="D266" s="3"/>
      <c r="E266" s="3"/>
      <c r="F266" s="3"/>
      <c r="G266" s="69" t="s">
        <v>293</v>
      </c>
      <c r="H266" s="71" t="s">
        <v>295</v>
      </c>
      <c r="I266" s="22">
        <v>0</v>
      </c>
      <c r="J266" s="23">
        <v>7393</v>
      </c>
      <c r="K266" s="23">
        <v>86521</v>
      </c>
      <c r="L266" s="23">
        <v>93914</v>
      </c>
      <c r="M266" s="22">
        <v>4.258</v>
      </c>
      <c r="N266" s="24">
        <f>L266*M266</f>
        <v>399885.81199999998</v>
      </c>
      <c r="O266" s="24">
        <f>$N$266/4</f>
        <v>99971.452999999994</v>
      </c>
      <c r="P266" s="24">
        <f>$N$266/4</f>
        <v>99971.452999999994</v>
      </c>
      <c r="Q266" s="24">
        <f>$N$266/4</f>
        <v>99971.452999999994</v>
      </c>
      <c r="R266" s="24">
        <f>$N$266/4</f>
        <v>99971.452999999994</v>
      </c>
      <c r="S266" s="32">
        <f>L266+T266</f>
        <v>94568</v>
      </c>
      <c r="T266" s="23">
        <f>U266+V266+W266+X266+Y266+Z266+AA266+AB266+AC266+AD266+AE266+AF266+AG266+AH266</f>
        <v>654</v>
      </c>
      <c r="U266" s="23"/>
      <c r="V266" s="23"/>
      <c r="W266" s="23"/>
      <c r="X266" s="23"/>
      <c r="Y266" s="23"/>
      <c r="Z266" s="23">
        <v>100</v>
      </c>
      <c r="AA266" s="23"/>
      <c r="AB266" s="23"/>
      <c r="AC266" s="23"/>
      <c r="AD266" s="23"/>
      <c r="AE266" s="23">
        <v>504</v>
      </c>
      <c r="AF266" s="23"/>
      <c r="AG266" s="23"/>
      <c r="AH266" s="23">
        <f>AJ266+AK266+AL266+AM266+AN266+AO266+AP266+AI266</f>
        <v>50</v>
      </c>
      <c r="AI266" s="23"/>
      <c r="AJ266" s="23"/>
      <c r="AK266" s="23"/>
      <c r="AL266" s="23"/>
      <c r="AM266" s="23"/>
      <c r="AN266" s="23"/>
      <c r="AO266" s="23">
        <v>50</v>
      </c>
      <c r="AP266" s="23"/>
      <c r="AQ266" s="15" t="s">
        <v>1294</v>
      </c>
      <c r="AR266" s="15"/>
      <c r="AS266" s="15"/>
      <c r="AT266" s="15"/>
      <c r="AU266" s="15" t="s">
        <v>1132</v>
      </c>
      <c r="AV266" s="43"/>
      <c r="AW266" s="43"/>
      <c r="AX266" s="75" t="s">
        <v>1359</v>
      </c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</row>
    <row r="267" spans="1:75" ht="30" x14ac:dyDescent="0.25">
      <c r="A267" s="3"/>
      <c r="B267" s="59"/>
      <c r="C267" s="63" t="s">
        <v>1305</v>
      </c>
      <c r="D267" s="3"/>
      <c r="E267" s="3"/>
      <c r="F267" s="3"/>
      <c r="G267" s="69" t="s">
        <v>293</v>
      </c>
      <c r="H267" s="71" t="s">
        <v>296</v>
      </c>
      <c r="I267" s="22">
        <v>0</v>
      </c>
      <c r="J267" s="23">
        <v>1604</v>
      </c>
      <c r="K267" s="23">
        <v>55020</v>
      </c>
      <c r="L267" s="23">
        <v>56624</v>
      </c>
      <c r="M267" s="22">
        <v>4.258</v>
      </c>
      <c r="N267" s="24">
        <f>L267*M267</f>
        <v>241104.992</v>
      </c>
      <c r="O267" s="24">
        <f>$N$267/4</f>
        <v>60276.248</v>
      </c>
      <c r="P267" s="24">
        <f>$N$267/4</f>
        <v>60276.248</v>
      </c>
      <c r="Q267" s="24">
        <f>$N$267/4</f>
        <v>60276.248</v>
      </c>
      <c r="R267" s="24">
        <f>$N$267/4</f>
        <v>60276.248</v>
      </c>
      <c r="S267" s="32">
        <f>L267+T267</f>
        <v>56920</v>
      </c>
      <c r="T267" s="23">
        <f>U267+V267+W267+X267+Y267+Z267+AA267+AB267+AC267+AD267+AE267+AF267+AG267+AH267</f>
        <v>296</v>
      </c>
      <c r="U267" s="23"/>
      <c r="V267" s="23"/>
      <c r="W267" s="23"/>
      <c r="X267" s="23"/>
      <c r="Y267" s="23"/>
      <c r="Z267" s="23">
        <v>100</v>
      </c>
      <c r="AA267" s="23"/>
      <c r="AB267" s="23"/>
      <c r="AC267" s="23"/>
      <c r="AD267" s="23"/>
      <c r="AE267" s="23">
        <v>196</v>
      </c>
      <c r="AF267" s="23"/>
      <c r="AG267" s="23"/>
      <c r="AH267" s="23">
        <f>AJ267+AK267+AL267+AM267+AN267+AO267+AP267+AI267</f>
        <v>0</v>
      </c>
      <c r="AI267" s="23"/>
      <c r="AJ267" s="23"/>
      <c r="AK267" s="23"/>
      <c r="AL267" s="23"/>
      <c r="AM267" s="23"/>
      <c r="AN267" s="23"/>
      <c r="AO267" s="23"/>
      <c r="AP267" s="23"/>
      <c r="AQ267" s="15" t="s">
        <v>1294</v>
      </c>
      <c r="AR267" s="15"/>
      <c r="AS267" s="15"/>
      <c r="AT267" s="15"/>
      <c r="AU267" s="15" t="s">
        <v>1132</v>
      </c>
      <c r="AV267" s="43"/>
      <c r="AW267" s="43"/>
      <c r="AX267" s="75" t="s">
        <v>1359</v>
      </c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</row>
    <row r="268" spans="1:75" x14ac:dyDescent="0.25">
      <c r="A268" s="5"/>
      <c r="B268" s="60"/>
      <c r="C268" s="5"/>
      <c r="D268" s="5"/>
      <c r="E268" s="5"/>
      <c r="F268" s="5" t="s">
        <v>297</v>
      </c>
      <c r="G268" s="68" t="s">
        <v>298</v>
      </c>
      <c r="H268" s="66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32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47"/>
      <c r="AR268" s="47"/>
      <c r="AS268" s="47"/>
      <c r="AT268" s="47"/>
      <c r="AU268" s="47"/>
      <c r="AV268" s="47"/>
      <c r="AW268" s="47"/>
      <c r="AX268" s="7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</row>
    <row r="269" spans="1:75" s="11" customFormat="1" ht="36" x14ac:dyDescent="0.25">
      <c r="A269" s="9"/>
      <c r="B269" s="61"/>
      <c r="C269" s="73" t="s">
        <v>1327</v>
      </c>
      <c r="D269" s="9"/>
      <c r="E269" s="73" t="s">
        <v>1498</v>
      </c>
      <c r="F269" s="9"/>
      <c r="G269" s="69" t="s">
        <v>299</v>
      </c>
      <c r="H269" s="71" t="s">
        <v>300</v>
      </c>
      <c r="I269" s="26">
        <v>0</v>
      </c>
      <c r="J269" s="25">
        <v>0</v>
      </c>
      <c r="K269" s="25">
        <v>0</v>
      </c>
      <c r="L269" s="25">
        <v>0</v>
      </c>
      <c r="M269" s="26">
        <v>0.32200000000000001</v>
      </c>
      <c r="N269" s="27">
        <v>0</v>
      </c>
      <c r="O269" s="26">
        <v>0</v>
      </c>
      <c r="P269" s="26">
        <v>0</v>
      </c>
      <c r="Q269" s="26">
        <v>0</v>
      </c>
      <c r="R269" s="26">
        <v>0</v>
      </c>
      <c r="S269" s="74">
        <f>L269+T269</f>
        <v>600</v>
      </c>
      <c r="T269" s="25">
        <f>U269+V269+W269+X269+Y269+Z269+AA269+AB269+AC269+AD269+AE269+AF269+AG269+AH269</f>
        <v>600</v>
      </c>
      <c r="U269" s="25"/>
      <c r="V269" s="25">
        <v>400</v>
      </c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>
        <f>AJ269+AK269+AL269+AM269+AN269+AO269+AP269+AI269</f>
        <v>200</v>
      </c>
      <c r="AI269" s="25"/>
      <c r="AJ269" s="25"/>
      <c r="AK269" s="25"/>
      <c r="AL269" s="25"/>
      <c r="AM269" s="25"/>
      <c r="AN269" s="25"/>
      <c r="AO269" s="25"/>
      <c r="AP269" s="25">
        <v>200</v>
      </c>
      <c r="AQ269" s="18" t="s">
        <v>1126</v>
      </c>
      <c r="AR269" s="18"/>
      <c r="AS269" s="18"/>
      <c r="AT269" s="18"/>
      <c r="AU269" s="18"/>
      <c r="AV269" s="19"/>
      <c r="AW269" s="19"/>
      <c r="AX269" s="85" t="s">
        <v>1406</v>
      </c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</row>
    <row r="270" spans="1:75" s="11" customFormat="1" ht="72" x14ac:dyDescent="0.25">
      <c r="A270" s="9"/>
      <c r="B270" s="61"/>
      <c r="C270" s="73" t="s">
        <v>1327</v>
      </c>
      <c r="D270" s="9"/>
      <c r="E270" s="73" t="s">
        <v>1500</v>
      </c>
      <c r="F270" s="9"/>
      <c r="G270" s="69" t="s">
        <v>299</v>
      </c>
      <c r="H270" s="71" t="s">
        <v>301</v>
      </c>
      <c r="I270" s="26">
        <v>0</v>
      </c>
      <c r="J270" s="25">
        <v>0</v>
      </c>
      <c r="K270" s="25">
        <v>0</v>
      </c>
      <c r="L270" s="25">
        <f>J270+K270</f>
        <v>0</v>
      </c>
      <c r="M270" s="26">
        <v>0.56899999999999995</v>
      </c>
      <c r="N270" s="27">
        <f>L270*M270</f>
        <v>0</v>
      </c>
      <c r="O270" s="26">
        <f>$N$270/4</f>
        <v>0</v>
      </c>
      <c r="P270" s="26">
        <f t="shared" ref="P270:R270" si="84">$N$270/4</f>
        <v>0</v>
      </c>
      <c r="Q270" s="26">
        <f t="shared" si="84"/>
        <v>0</v>
      </c>
      <c r="R270" s="26">
        <f t="shared" si="84"/>
        <v>0</v>
      </c>
      <c r="S270" s="74">
        <f>L270+T270</f>
        <v>400</v>
      </c>
      <c r="T270" s="25">
        <f>U270+V270+W270+X270+Y270+Z270+AA270+AB270+AC270+AD270+AE270+AF270+AG270+AH270</f>
        <v>400</v>
      </c>
      <c r="U270" s="25"/>
      <c r="V270" s="25">
        <v>400</v>
      </c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>
        <f>AJ270+AK270+AL270+AM270+AN270+AO270+AP270+AI270</f>
        <v>0</v>
      </c>
      <c r="AI270" s="25"/>
      <c r="AJ270" s="25"/>
      <c r="AK270" s="25"/>
      <c r="AL270" s="25"/>
      <c r="AM270" s="25"/>
      <c r="AN270" s="25"/>
      <c r="AO270" s="25"/>
      <c r="AP270" s="25"/>
      <c r="AQ270" s="18" t="s">
        <v>1126</v>
      </c>
      <c r="AR270" s="18"/>
      <c r="AS270" s="18"/>
      <c r="AT270" s="18"/>
      <c r="AU270" s="18"/>
      <c r="AV270" s="19"/>
      <c r="AW270" s="19"/>
      <c r="AX270" s="85" t="s">
        <v>1406</v>
      </c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</row>
    <row r="271" spans="1:75" s="11" customFormat="1" x14ac:dyDescent="0.25">
      <c r="A271" s="87"/>
      <c r="B271" s="88"/>
      <c r="C271" s="87"/>
      <c r="D271" s="87"/>
      <c r="E271" s="87"/>
      <c r="F271" s="87" t="s">
        <v>302</v>
      </c>
      <c r="G271" s="89" t="s">
        <v>303</v>
      </c>
      <c r="H271" s="71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74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84"/>
      <c r="AR271" s="84"/>
      <c r="AS271" s="84"/>
      <c r="AT271" s="84"/>
      <c r="AU271" s="84"/>
      <c r="AV271" s="84"/>
      <c r="AW271" s="84"/>
      <c r="AX271" s="85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</row>
    <row r="272" spans="1:75" s="11" customFormat="1" x14ac:dyDescent="0.25">
      <c r="A272" s="87"/>
      <c r="B272" s="88"/>
      <c r="C272" s="87"/>
      <c r="D272" s="87"/>
      <c r="E272" s="87"/>
      <c r="F272" s="87" t="s">
        <v>304</v>
      </c>
      <c r="G272" s="89" t="s">
        <v>305</v>
      </c>
      <c r="H272" s="71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74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83"/>
      <c r="AR272" s="83"/>
      <c r="AS272" s="83"/>
      <c r="AT272" s="83"/>
      <c r="AU272" s="83"/>
      <c r="AV272" s="83"/>
      <c r="AW272" s="83"/>
      <c r="AX272" s="85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</row>
    <row r="273" spans="1:75" s="11" customFormat="1" ht="25.5" customHeight="1" x14ac:dyDescent="0.25">
      <c r="A273" s="9"/>
      <c r="B273" s="61" t="s">
        <v>1440</v>
      </c>
      <c r="C273" s="73" t="s">
        <v>1327</v>
      </c>
      <c r="D273" s="9"/>
      <c r="E273" s="9"/>
      <c r="F273" s="9"/>
      <c r="G273" s="69" t="s">
        <v>306</v>
      </c>
      <c r="H273" s="71" t="s">
        <v>307</v>
      </c>
      <c r="I273" s="26">
        <v>0</v>
      </c>
      <c r="J273" s="26">
        <v>210</v>
      </c>
      <c r="K273" s="26">
        <v>0</v>
      </c>
      <c r="L273" s="26">
        <v>210</v>
      </c>
      <c r="M273" s="26">
        <v>35.860999999999997</v>
      </c>
      <c r="N273" s="27">
        <v>7530.9111999999996</v>
      </c>
      <c r="O273" s="27">
        <v>1882.73</v>
      </c>
      <c r="P273" s="27">
        <v>1882.73</v>
      </c>
      <c r="Q273" s="27">
        <v>1882.73</v>
      </c>
      <c r="R273" s="27">
        <v>1882.73</v>
      </c>
      <c r="S273" s="74">
        <f t="shared" ref="S273:S279" si="85">L273+T273</f>
        <v>210</v>
      </c>
      <c r="T273" s="25">
        <f t="shared" ref="T273:T279" si="86">U273+V273+W273+X273+Y273+Z273+AA273+AB273+AC273+AD273+AE273+AF273+AG273+AH273</f>
        <v>0</v>
      </c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>
        <f t="shared" ref="AH273:AH279" si="87">AJ273+AK273+AL273+AM273+AN273+AO273+AP273+AI273</f>
        <v>0</v>
      </c>
      <c r="AI273" s="25"/>
      <c r="AJ273" s="25"/>
      <c r="AK273" s="25"/>
      <c r="AL273" s="25"/>
      <c r="AM273" s="25"/>
      <c r="AN273" s="25"/>
      <c r="AO273" s="25"/>
      <c r="AP273" s="25"/>
      <c r="AQ273" s="18" t="s">
        <v>1294</v>
      </c>
      <c r="AR273" s="18"/>
      <c r="AS273" s="18"/>
      <c r="AT273" s="18"/>
      <c r="AU273" s="18" t="s">
        <v>1132</v>
      </c>
      <c r="AV273" s="19"/>
      <c r="AW273" s="19"/>
      <c r="AX273" s="76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</row>
    <row r="274" spans="1:75" s="11" customFormat="1" ht="25.5" customHeight="1" x14ac:dyDescent="0.25">
      <c r="A274" s="9"/>
      <c r="B274" s="61" t="s">
        <v>1440</v>
      </c>
      <c r="C274" s="73" t="s">
        <v>1327</v>
      </c>
      <c r="D274" s="9"/>
      <c r="E274" s="9"/>
      <c r="F274" s="9"/>
      <c r="G274" s="69" t="s">
        <v>306</v>
      </c>
      <c r="H274" s="71" t="s">
        <v>308</v>
      </c>
      <c r="I274" s="26">
        <v>0</v>
      </c>
      <c r="J274" s="26">
        <v>822</v>
      </c>
      <c r="K274" s="26">
        <v>0</v>
      </c>
      <c r="L274" s="26">
        <v>822</v>
      </c>
      <c r="M274" s="26">
        <v>159.79300000000001</v>
      </c>
      <c r="N274" s="27">
        <v>131350.25080000001</v>
      </c>
      <c r="O274" s="27">
        <v>32837.56</v>
      </c>
      <c r="P274" s="27">
        <v>32837.56</v>
      </c>
      <c r="Q274" s="27">
        <v>32837.56</v>
      </c>
      <c r="R274" s="27">
        <v>32837.56</v>
      </c>
      <c r="S274" s="74">
        <f t="shared" si="85"/>
        <v>822</v>
      </c>
      <c r="T274" s="25">
        <f t="shared" si="86"/>
        <v>0</v>
      </c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>
        <f t="shared" si="87"/>
        <v>0</v>
      </c>
      <c r="AI274" s="25"/>
      <c r="AJ274" s="25"/>
      <c r="AK274" s="25"/>
      <c r="AL274" s="25"/>
      <c r="AM274" s="25"/>
      <c r="AN274" s="25"/>
      <c r="AO274" s="25"/>
      <c r="AP274" s="25"/>
      <c r="AQ274" s="18" t="s">
        <v>1294</v>
      </c>
      <c r="AR274" s="18"/>
      <c r="AS274" s="18"/>
      <c r="AT274" s="18"/>
      <c r="AU274" s="18" t="s">
        <v>1132</v>
      </c>
      <c r="AV274" s="19"/>
      <c r="AW274" s="19"/>
      <c r="AX274" s="76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</row>
    <row r="275" spans="1:75" s="11" customFormat="1" ht="25.5" customHeight="1" x14ac:dyDescent="0.25">
      <c r="A275" s="9"/>
      <c r="B275" s="61" t="s">
        <v>1486</v>
      </c>
      <c r="C275" s="73" t="s">
        <v>1308</v>
      </c>
      <c r="D275" s="9"/>
      <c r="E275" s="9"/>
      <c r="F275" s="9"/>
      <c r="G275" s="69" t="s">
        <v>309</v>
      </c>
      <c r="H275" s="71" t="s">
        <v>310</v>
      </c>
      <c r="I275" s="26">
        <v>0</v>
      </c>
      <c r="J275" s="25">
        <v>1955</v>
      </c>
      <c r="K275" s="26">
        <v>0</v>
      </c>
      <c r="L275" s="25">
        <v>1955</v>
      </c>
      <c r="M275" s="26">
        <v>87.289000000000001</v>
      </c>
      <c r="N275" s="27">
        <v>170650.7291</v>
      </c>
      <c r="O275" s="27">
        <v>42662.68</v>
      </c>
      <c r="P275" s="27">
        <v>42662.68</v>
      </c>
      <c r="Q275" s="27">
        <v>42662.68</v>
      </c>
      <c r="R275" s="27">
        <v>42662.68</v>
      </c>
      <c r="S275" s="74">
        <f t="shared" si="85"/>
        <v>1955</v>
      </c>
      <c r="T275" s="25">
        <f t="shared" si="86"/>
        <v>0</v>
      </c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>
        <f t="shared" si="87"/>
        <v>0</v>
      </c>
      <c r="AI275" s="25"/>
      <c r="AJ275" s="25"/>
      <c r="AK275" s="25"/>
      <c r="AL275" s="25"/>
      <c r="AM275" s="25"/>
      <c r="AN275" s="25"/>
      <c r="AO275" s="25"/>
      <c r="AP275" s="25"/>
      <c r="AQ275" s="18" t="s">
        <v>1294</v>
      </c>
      <c r="AR275" s="18"/>
      <c r="AS275" s="18"/>
      <c r="AT275" s="18"/>
      <c r="AU275" s="18" t="s">
        <v>1132</v>
      </c>
      <c r="AV275" s="19"/>
      <c r="AW275" s="19"/>
      <c r="AX275" s="76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</row>
    <row r="276" spans="1:75" s="11" customFormat="1" ht="25.5" customHeight="1" x14ac:dyDescent="0.25">
      <c r="A276" s="9"/>
      <c r="B276" s="61" t="s">
        <v>1486</v>
      </c>
      <c r="C276" s="73" t="s">
        <v>1308</v>
      </c>
      <c r="D276" s="9"/>
      <c r="E276" s="9"/>
      <c r="F276" s="9"/>
      <c r="G276" s="69" t="s">
        <v>309</v>
      </c>
      <c r="H276" s="71" t="s">
        <v>311</v>
      </c>
      <c r="I276" s="26">
        <v>0</v>
      </c>
      <c r="J276" s="26">
        <v>539</v>
      </c>
      <c r="K276" s="26">
        <v>0</v>
      </c>
      <c r="L276" s="26">
        <v>539</v>
      </c>
      <c r="M276" s="26">
        <v>81.275999999999996</v>
      </c>
      <c r="N276" s="27">
        <v>43807.596899999997</v>
      </c>
      <c r="O276" s="27">
        <v>10951.9</v>
      </c>
      <c r="P276" s="27">
        <v>10951.9</v>
      </c>
      <c r="Q276" s="27">
        <v>10951.9</v>
      </c>
      <c r="R276" s="27">
        <v>10951.9</v>
      </c>
      <c r="S276" s="74">
        <f t="shared" si="85"/>
        <v>539</v>
      </c>
      <c r="T276" s="25">
        <f t="shared" si="86"/>
        <v>0</v>
      </c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>
        <f t="shared" si="87"/>
        <v>0</v>
      </c>
      <c r="AI276" s="25"/>
      <c r="AJ276" s="25"/>
      <c r="AK276" s="25"/>
      <c r="AL276" s="25"/>
      <c r="AM276" s="25"/>
      <c r="AN276" s="25"/>
      <c r="AO276" s="25"/>
      <c r="AP276" s="25"/>
      <c r="AQ276" s="18" t="s">
        <v>1294</v>
      </c>
      <c r="AR276" s="18"/>
      <c r="AS276" s="18"/>
      <c r="AT276" s="18"/>
      <c r="AU276" s="18" t="s">
        <v>1132</v>
      </c>
      <c r="AV276" s="19"/>
      <c r="AW276" s="19"/>
      <c r="AX276" s="76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</row>
    <row r="277" spans="1:75" s="11" customFormat="1" ht="25.5" customHeight="1" x14ac:dyDescent="0.25">
      <c r="A277" s="9"/>
      <c r="B277" s="61" t="s">
        <v>1486</v>
      </c>
      <c r="C277" s="73" t="s">
        <v>1308</v>
      </c>
      <c r="D277" s="9"/>
      <c r="E277" s="9"/>
      <c r="F277" s="9"/>
      <c r="G277" s="69" t="s">
        <v>309</v>
      </c>
      <c r="H277" s="71" t="s">
        <v>312</v>
      </c>
      <c r="I277" s="26">
        <v>0</v>
      </c>
      <c r="J277" s="26">
        <v>51</v>
      </c>
      <c r="K277" s="26">
        <v>0</v>
      </c>
      <c r="L277" s="26">
        <v>51</v>
      </c>
      <c r="M277" s="26">
        <v>112.68899999999999</v>
      </c>
      <c r="N277" s="27">
        <v>5747.1274999999996</v>
      </c>
      <c r="O277" s="27">
        <v>1436.78</v>
      </c>
      <c r="P277" s="27">
        <v>1436.78</v>
      </c>
      <c r="Q277" s="27">
        <v>1436.78</v>
      </c>
      <c r="R277" s="27">
        <v>1436.78</v>
      </c>
      <c r="S277" s="74">
        <f t="shared" si="85"/>
        <v>51</v>
      </c>
      <c r="T277" s="25">
        <f t="shared" si="86"/>
        <v>0</v>
      </c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>
        <f t="shared" si="87"/>
        <v>0</v>
      </c>
      <c r="AI277" s="25"/>
      <c r="AJ277" s="25"/>
      <c r="AK277" s="25"/>
      <c r="AL277" s="25"/>
      <c r="AM277" s="25"/>
      <c r="AN277" s="25"/>
      <c r="AO277" s="25"/>
      <c r="AP277" s="25"/>
      <c r="AQ277" s="18"/>
      <c r="AR277" s="18" t="s">
        <v>1133</v>
      </c>
      <c r="AS277" s="18"/>
      <c r="AT277" s="18"/>
      <c r="AU277" s="18"/>
      <c r="AV277" s="19"/>
      <c r="AW277" s="19"/>
      <c r="AX277" s="76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</row>
    <row r="278" spans="1:75" s="11" customFormat="1" ht="25.5" customHeight="1" x14ac:dyDescent="0.25">
      <c r="A278" s="9"/>
      <c r="B278" s="61" t="s">
        <v>1486</v>
      </c>
      <c r="C278" s="73" t="s">
        <v>1308</v>
      </c>
      <c r="D278" s="9"/>
      <c r="E278" s="73" t="s">
        <v>1473</v>
      </c>
      <c r="F278" s="9"/>
      <c r="G278" s="69" t="s">
        <v>309</v>
      </c>
      <c r="H278" s="71" t="s">
        <v>313</v>
      </c>
      <c r="I278" s="26">
        <v>0</v>
      </c>
      <c r="J278" s="25">
        <v>13315</v>
      </c>
      <c r="K278" s="26">
        <v>0</v>
      </c>
      <c r="L278" s="25">
        <v>13315</v>
      </c>
      <c r="M278" s="26">
        <v>84.584999999999994</v>
      </c>
      <c r="N278" s="27">
        <f>M278*L278</f>
        <v>1126249.2749999999</v>
      </c>
      <c r="O278" s="27">
        <f>$N$278/4</f>
        <v>281562.31874999998</v>
      </c>
      <c r="P278" s="27">
        <f t="shared" ref="P278:R278" si="88">$N$278/4</f>
        <v>281562.31874999998</v>
      </c>
      <c r="Q278" s="27">
        <f t="shared" si="88"/>
        <v>281562.31874999998</v>
      </c>
      <c r="R278" s="27">
        <f t="shared" si="88"/>
        <v>281562.31874999998</v>
      </c>
      <c r="S278" s="74">
        <f t="shared" si="85"/>
        <v>13315</v>
      </c>
      <c r="T278" s="25">
        <f t="shared" si="86"/>
        <v>0</v>
      </c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>
        <f t="shared" si="87"/>
        <v>0</v>
      </c>
      <c r="AI278" s="25"/>
      <c r="AJ278" s="25"/>
      <c r="AK278" s="25"/>
      <c r="AL278" s="25"/>
      <c r="AM278" s="25"/>
      <c r="AN278" s="25"/>
      <c r="AO278" s="25"/>
      <c r="AP278" s="25"/>
      <c r="AQ278" s="18" t="s">
        <v>1294</v>
      </c>
      <c r="AR278" s="18"/>
      <c r="AS278" s="18"/>
      <c r="AT278" s="18"/>
      <c r="AU278" s="18" t="s">
        <v>1132</v>
      </c>
      <c r="AV278" s="19"/>
      <c r="AW278" s="19"/>
      <c r="AX278" s="76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</row>
    <row r="279" spans="1:75" s="11" customFormat="1" ht="25.5" customHeight="1" x14ac:dyDescent="0.25">
      <c r="A279" s="9"/>
      <c r="B279" s="61" t="s">
        <v>1440</v>
      </c>
      <c r="C279" s="73" t="s">
        <v>1327</v>
      </c>
      <c r="D279" s="9"/>
      <c r="E279" s="73" t="s">
        <v>1473</v>
      </c>
      <c r="F279" s="9"/>
      <c r="G279" s="69" t="s">
        <v>314</v>
      </c>
      <c r="H279" s="71" t="s">
        <v>315</v>
      </c>
      <c r="I279" s="26">
        <v>0</v>
      </c>
      <c r="J279" s="25">
        <v>46170</v>
      </c>
      <c r="K279" s="25">
        <v>7104</v>
      </c>
      <c r="L279" s="25">
        <f>J279+K279</f>
        <v>53274</v>
      </c>
      <c r="M279" s="26">
        <v>4.5170000000000003</v>
      </c>
      <c r="N279" s="27">
        <f>L279*M279</f>
        <v>240638.65800000002</v>
      </c>
      <c r="O279" s="27">
        <f>$N$279/4</f>
        <v>60159.664500000006</v>
      </c>
      <c r="P279" s="27">
        <f t="shared" ref="P279:R279" si="89">$N$279/4</f>
        <v>60159.664500000006</v>
      </c>
      <c r="Q279" s="27">
        <f t="shared" si="89"/>
        <v>60159.664500000006</v>
      </c>
      <c r="R279" s="27">
        <f t="shared" si="89"/>
        <v>60159.664500000006</v>
      </c>
      <c r="S279" s="74">
        <f t="shared" si="85"/>
        <v>53274</v>
      </c>
      <c r="T279" s="25">
        <f t="shared" si="86"/>
        <v>0</v>
      </c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>
        <f t="shared" si="87"/>
        <v>0</v>
      </c>
      <c r="AI279" s="25"/>
      <c r="AJ279" s="25"/>
      <c r="AK279" s="25"/>
      <c r="AL279" s="25"/>
      <c r="AM279" s="25"/>
      <c r="AN279" s="25"/>
      <c r="AO279" s="25"/>
      <c r="AP279" s="25"/>
      <c r="AQ279" s="18" t="s">
        <v>1294</v>
      </c>
      <c r="AR279" s="18"/>
      <c r="AS279" s="18"/>
      <c r="AT279" s="18"/>
      <c r="AU279" s="18" t="s">
        <v>1132</v>
      </c>
      <c r="AV279" s="19"/>
      <c r="AW279" s="19"/>
      <c r="AX279" s="76" t="s">
        <v>1373</v>
      </c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</row>
    <row r="280" spans="1:75" x14ac:dyDescent="0.25">
      <c r="A280" s="5"/>
      <c r="B280" s="60"/>
      <c r="C280" s="5"/>
      <c r="D280" s="5"/>
      <c r="E280" s="5"/>
      <c r="F280" s="5" t="s">
        <v>316</v>
      </c>
      <c r="G280" s="68" t="s">
        <v>317</v>
      </c>
      <c r="H280" s="66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32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50"/>
      <c r="AR280" s="50"/>
      <c r="AS280" s="50"/>
      <c r="AT280" s="50"/>
      <c r="AU280" s="50"/>
      <c r="AV280" s="51"/>
      <c r="AW280" s="51"/>
      <c r="AX280" s="7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</row>
    <row r="281" spans="1:75" s="11" customFormat="1" ht="35.25" customHeight="1" x14ac:dyDescent="0.25">
      <c r="A281" s="9"/>
      <c r="B281" s="61" t="s">
        <v>1309</v>
      </c>
      <c r="C281" s="73" t="s">
        <v>1327</v>
      </c>
      <c r="D281" s="9"/>
      <c r="E281" s="73" t="s">
        <v>1769</v>
      </c>
      <c r="F281" s="9"/>
      <c r="G281" s="69" t="s">
        <v>1209</v>
      </c>
      <c r="H281" s="71" t="s">
        <v>318</v>
      </c>
      <c r="I281" s="26">
        <v>0</v>
      </c>
      <c r="J281" s="25">
        <v>0</v>
      </c>
      <c r="K281" s="26">
        <v>0</v>
      </c>
      <c r="L281" s="25">
        <v>0</v>
      </c>
      <c r="M281" s="26">
        <v>54.457000000000001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74">
        <f t="shared" ref="S281:S291" si="90">L281+T281</f>
        <v>0</v>
      </c>
      <c r="T281" s="25">
        <f t="shared" ref="T281:T291" si="91">U281+V281+W281+X281+Y281+Z281+AA281+AB281+AC281+AD281+AE281+AF281+AG281+AH281</f>
        <v>0</v>
      </c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>
        <f t="shared" ref="AH281:AH291" si="92">AJ281+AK281+AL281+AM281+AN281+AO281+AP281+AI281</f>
        <v>0</v>
      </c>
      <c r="AI281" s="25"/>
      <c r="AJ281" s="25"/>
      <c r="AK281" s="25"/>
      <c r="AL281" s="25"/>
      <c r="AM281" s="25"/>
      <c r="AN281" s="25"/>
      <c r="AO281" s="25"/>
      <c r="AP281" s="25"/>
      <c r="AQ281" s="18" t="s">
        <v>1294</v>
      </c>
      <c r="AR281" s="18"/>
      <c r="AS281" s="18"/>
      <c r="AT281" s="18"/>
      <c r="AU281" s="18" t="s">
        <v>1132</v>
      </c>
      <c r="AV281" s="18"/>
      <c r="AW281" s="18"/>
      <c r="AX281" s="76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</row>
    <row r="282" spans="1:75" ht="33" customHeight="1" x14ac:dyDescent="0.25">
      <c r="A282" s="3"/>
      <c r="B282" s="59" t="s">
        <v>1309</v>
      </c>
      <c r="C282" s="63" t="s">
        <v>1327</v>
      </c>
      <c r="D282" s="3"/>
      <c r="E282" s="3"/>
      <c r="F282" s="3"/>
      <c r="G282" s="69" t="s">
        <v>319</v>
      </c>
      <c r="H282" s="71" t="s">
        <v>320</v>
      </c>
      <c r="I282" s="22">
        <v>0</v>
      </c>
      <c r="J282" s="23">
        <v>1660</v>
      </c>
      <c r="K282" s="23">
        <v>5600</v>
      </c>
      <c r="L282" s="23">
        <v>7260</v>
      </c>
      <c r="M282" s="22">
        <v>12.382</v>
      </c>
      <c r="N282" s="24">
        <v>89894.550600000002</v>
      </c>
      <c r="O282" s="24">
        <v>22473.64</v>
      </c>
      <c r="P282" s="24">
        <v>22473.64</v>
      </c>
      <c r="Q282" s="24">
        <v>22473.64</v>
      </c>
      <c r="R282" s="24">
        <v>22473.64</v>
      </c>
      <c r="S282" s="32">
        <f t="shared" si="90"/>
        <v>7260</v>
      </c>
      <c r="T282" s="23">
        <f t="shared" si="91"/>
        <v>0</v>
      </c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>
        <f t="shared" si="92"/>
        <v>0</v>
      </c>
      <c r="AI282" s="23"/>
      <c r="AJ282" s="23"/>
      <c r="AK282" s="23"/>
      <c r="AL282" s="23"/>
      <c r="AM282" s="23"/>
      <c r="AN282" s="23"/>
      <c r="AO282" s="23"/>
      <c r="AP282" s="23"/>
      <c r="AQ282" s="15" t="s">
        <v>1294</v>
      </c>
      <c r="AR282" s="15"/>
      <c r="AS282" s="15"/>
      <c r="AT282" s="15"/>
      <c r="AU282" s="15" t="s">
        <v>1132</v>
      </c>
      <c r="AV282" s="43"/>
      <c r="AW282" s="43"/>
      <c r="AX282" s="75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</row>
    <row r="283" spans="1:75" ht="33" customHeight="1" x14ac:dyDescent="0.25">
      <c r="A283" s="3"/>
      <c r="B283" s="59" t="s">
        <v>1309</v>
      </c>
      <c r="C283" s="63" t="s">
        <v>1327</v>
      </c>
      <c r="D283" s="3"/>
      <c r="E283" s="3"/>
      <c r="F283" s="3"/>
      <c r="G283" s="69" t="s">
        <v>319</v>
      </c>
      <c r="H283" s="71" t="s">
        <v>321</v>
      </c>
      <c r="I283" s="22">
        <v>0</v>
      </c>
      <c r="J283" s="23">
        <v>1500</v>
      </c>
      <c r="K283" s="23">
        <v>3710</v>
      </c>
      <c r="L283" s="23">
        <v>5210</v>
      </c>
      <c r="M283" s="22">
        <v>30.745000000000001</v>
      </c>
      <c r="N283" s="24">
        <v>160182.6379</v>
      </c>
      <c r="O283" s="24">
        <v>40045.660000000003</v>
      </c>
      <c r="P283" s="24">
        <v>40045.660000000003</v>
      </c>
      <c r="Q283" s="24">
        <v>40045.660000000003</v>
      </c>
      <c r="R283" s="24">
        <v>40045.660000000003</v>
      </c>
      <c r="S283" s="32">
        <f t="shared" si="90"/>
        <v>5210</v>
      </c>
      <c r="T283" s="23">
        <f t="shared" si="91"/>
        <v>0</v>
      </c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>
        <f t="shared" si="92"/>
        <v>0</v>
      </c>
      <c r="AI283" s="23"/>
      <c r="AJ283" s="23"/>
      <c r="AK283" s="23"/>
      <c r="AL283" s="23"/>
      <c r="AM283" s="23"/>
      <c r="AN283" s="23"/>
      <c r="AO283" s="23"/>
      <c r="AP283" s="23"/>
      <c r="AQ283" s="15" t="s">
        <v>1294</v>
      </c>
      <c r="AR283" s="15"/>
      <c r="AS283" s="15"/>
      <c r="AT283" s="15"/>
      <c r="AU283" s="15" t="s">
        <v>1132</v>
      </c>
      <c r="AV283" s="43"/>
      <c r="AW283" s="43"/>
      <c r="AX283" s="75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</row>
    <row r="284" spans="1:75" ht="25.5" customHeight="1" x14ac:dyDescent="0.25">
      <c r="A284" s="3"/>
      <c r="B284" s="59" t="s">
        <v>1430</v>
      </c>
      <c r="C284" s="63" t="s">
        <v>1327</v>
      </c>
      <c r="D284" s="3"/>
      <c r="E284" s="3"/>
      <c r="F284" s="3"/>
      <c r="G284" s="69" t="s">
        <v>322</v>
      </c>
      <c r="H284" s="71" t="s">
        <v>323</v>
      </c>
      <c r="I284" s="22">
        <v>0</v>
      </c>
      <c r="J284" s="23">
        <v>20132</v>
      </c>
      <c r="K284" s="22">
        <v>837</v>
      </c>
      <c r="L284" s="23">
        <v>20969</v>
      </c>
      <c r="M284" s="22">
        <v>15.393000000000001</v>
      </c>
      <c r="N284" s="24">
        <v>322785.97649999999</v>
      </c>
      <c r="O284" s="24">
        <v>80696.490000000005</v>
      </c>
      <c r="P284" s="24">
        <v>80696.490000000005</v>
      </c>
      <c r="Q284" s="24">
        <v>80696.490000000005</v>
      </c>
      <c r="R284" s="24">
        <v>80696.490000000005</v>
      </c>
      <c r="S284" s="32">
        <f t="shared" si="90"/>
        <v>21169</v>
      </c>
      <c r="T284" s="23">
        <f t="shared" si="91"/>
        <v>200</v>
      </c>
      <c r="U284" s="23"/>
      <c r="V284" s="23"/>
      <c r="W284" s="23"/>
      <c r="X284" s="23"/>
      <c r="Y284" s="23"/>
      <c r="Z284" s="23">
        <v>200</v>
      </c>
      <c r="AA284" s="23"/>
      <c r="AB284" s="23"/>
      <c r="AC284" s="23"/>
      <c r="AD284" s="23"/>
      <c r="AE284" s="23"/>
      <c r="AF284" s="23"/>
      <c r="AG284" s="23"/>
      <c r="AH284" s="23">
        <f t="shared" si="92"/>
        <v>0</v>
      </c>
      <c r="AI284" s="23"/>
      <c r="AJ284" s="23"/>
      <c r="AK284" s="23"/>
      <c r="AL284" s="23"/>
      <c r="AM284" s="23"/>
      <c r="AN284" s="23"/>
      <c r="AO284" s="23"/>
      <c r="AP284" s="23"/>
      <c r="AQ284" s="15" t="s">
        <v>1294</v>
      </c>
      <c r="AR284" s="15"/>
      <c r="AS284" s="15"/>
      <c r="AT284" s="15"/>
      <c r="AU284" s="15" t="s">
        <v>1132</v>
      </c>
      <c r="AV284" s="43"/>
      <c r="AW284" s="43"/>
      <c r="AX284" s="75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</row>
    <row r="285" spans="1:75" ht="25.5" customHeight="1" x14ac:dyDescent="0.25">
      <c r="A285" s="3"/>
      <c r="B285" s="59" t="s">
        <v>1309</v>
      </c>
      <c r="C285" s="63" t="s">
        <v>1327</v>
      </c>
      <c r="D285" s="3"/>
      <c r="E285" s="3"/>
      <c r="F285" s="3"/>
      <c r="G285" s="69" t="s">
        <v>324</v>
      </c>
      <c r="H285" s="71" t="s">
        <v>325</v>
      </c>
      <c r="I285" s="22">
        <v>0</v>
      </c>
      <c r="J285" s="23">
        <v>87320</v>
      </c>
      <c r="K285" s="23">
        <v>210900</v>
      </c>
      <c r="L285" s="23">
        <f>J285+K285</f>
        <v>298220</v>
      </c>
      <c r="M285" s="22">
        <v>0.74199999999999999</v>
      </c>
      <c r="N285" s="24">
        <f>M285*L285</f>
        <v>221279.24</v>
      </c>
      <c r="O285" s="24">
        <f>$N$285/4</f>
        <v>55319.81</v>
      </c>
      <c r="P285" s="24">
        <f>$N$285/4</f>
        <v>55319.81</v>
      </c>
      <c r="Q285" s="24">
        <f>$N$285/4</f>
        <v>55319.81</v>
      </c>
      <c r="R285" s="24">
        <f>$N$285/4</f>
        <v>55319.81</v>
      </c>
      <c r="S285" s="32">
        <f t="shared" si="90"/>
        <v>298220</v>
      </c>
      <c r="T285" s="23">
        <f t="shared" si="91"/>
        <v>0</v>
      </c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>
        <f t="shared" si="92"/>
        <v>0</v>
      </c>
      <c r="AI285" s="23"/>
      <c r="AJ285" s="23"/>
      <c r="AK285" s="23"/>
      <c r="AL285" s="23"/>
      <c r="AM285" s="23"/>
      <c r="AN285" s="23"/>
      <c r="AO285" s="23"/>
      <c r="AP285" s="23"/>
      <c r="AQ285" s="15" t="s">
        <v>1294</v>
      </c>
      <c r="AR285" s="15"/>
      <c r="AS285" s="15"/>
      <c r="AT285" s="15"/>
      <c r="AU285" s="15" t="s">
        <v>1132</v>
      </c>
      <c r="AV285" s="43"/>
      <c r="AW285" s="43"/>
      <c r="AX285" s="75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</row>
    <row r="286" spans="1:75" s="11" customFormat="1" ht="36" x14ac:dyDescent="0.25">
      <c r="A286" s="9"/>
      <c r="B286" s="61" t="s">
        <v>1309</v>
      </c>
      <c r="C286" s="73" t="s">
        <v>1327</v>
      </c>
      <c r="D286" s="9"/>
      <c r="E286" s="73" t="s">
        <v>1787</v>
      </c>
      <c r="F286" s="9"/>
      <c r="G286" s="69" t="s">
        <v>1210</v>
      </c>
      <c r="H286" s="71" t="s">
        <v>326</v>
      </c>
      <c r="I286" s="26">
        <v>27000</v>
      </c>
      <c r="J286" s="25">
        <v>71100</v>
      </c>
      <c r="K286" s="26">
        <v>467760</v>
      </c>
      <c r="L286" s="25">
        <f>I286+J286+K286</f>
        <v>565860</v>
      </c>
      <c r="M286" s="26">
        <v>1.431</v>
      </c>
      <c r="N286" s="27">
        <f>M286*L286</f>
        <v>809745.66</v>
      </c>
      <c r="O286" s="27">
        <f>$N$286/4</f>
        <v>202436.41500000001</v>
      </c>
      <c r="P286" s="27">
        <f>$N$286/4</f>
        <v>202436.41500000001</v>
      </c>
      <c r="Q286" s="27">
        <f>$N$286/4</f>
        <v>202436.41500000001</v>
      </c>
      <c r="R286" s="27">
        <f>$N$286/4</f>
        <v>202436.41500000001</v>
      </c>
      <c r="S286" s="74">
        <f t="shared" si="90"/>
        <v>565860</v>
      </c>
      <c r="T286" s="25">
        <f t="shared" si="91"/>
        <v>0</v>
      </c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>
        <f t="shared" si="92"/>
        <v>0</v>
      </c>
      <c r="AI286" s="25"/>
      <c r="AJ286" s="25"/>
      <c r="AK286" s="25"/>
      <c r="AL286" s="25"/>
      <c r="AM286" s="25"/>
      <c r="AN286" s="25"/>
      <c r="AO286" s="25"/>
      <c r="AP286" s="25"/>
      <c r="AQ286" s="18" t="s">
        <v>1294</v>
      </c>
      <c r="AR286" s="18"/>
      <c r="AS286" s="18"/>
      <c r="AT286" s="18"/>
      <c r="AU286" s="18" t="s">
        <v>1132</v>
      </c>
      <c r="AV286" s="18"/>
      <c r="AW286" s="20"/>
      <c r="AX286" s="76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</row>
    <row r="287" spans="1:75" ht="48.75" customHeight="1" x14ac:dyDescent="0.25">
      <c r="A287" s="3"/>
      <c r="B287" s="59" t="s">
        <v>1309</v>
      </c>
      <c r="C287" s="63" t="s">
        <v>1327</v>
      </c>
      <c r="D287" s="3"/>
      <c r="E287" s="3"/>
      <c r="F287" s="3"/>
      <c r="G287" s="69" t="s">
        <v>1211</v>
      </c>
      <c r="H287" s="71" t="s">
        <v>327</v>
      </c>
      <c r="I287" s="23">
        <v>28000</v>
      </c>
      <c r="J287" s="22">
        <v>0</v>
      </c>
      <c r="K287" s="22">
        <v>0</v>
      </c>
      <c r="L287" s="23">
        <v>28000</v>
      </c>
      <c r="M287" s="22">
        <v>81.41</v>
      </c>
      <c r="N287" s="24">
        <v>2279476.0099999998</v>
      </c>
      <c r="O287" s="24">
        <v>569869</v>
      </c>
      <c r="P287" s="24">
        <v>569869</v>
      </c>
      <c r="Q287" s="24">
        <v>569869</v>
      </c>
      <c r="R287" s="24">
        <v>569869</v>
      </c>
      <c r="S287" s="32">
        <f t="shared" si="90"/>
        <v>28000</v>
      </c>
      <c r="T287" s="23">
        <f t="shared" si="91"/>
        <v>0</v>
      </c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>
        <f t="shared" si="92"/>
        <v>0</v>
      </c>
      <c r="AI287" s="23"/>
      <c r="AJ287" s="23"/>
      <c r="AK287" s="23"/>
      <c r="AL287" s="23"/>
      <c r="AM287" s="23"/>
      <c r="AN287" s="23"/>
      <c r="AO287" s="23"/>
      <c r="AP287" s="23"/>
      <c r="AQ287" s="16" t="s">
        <v>1294</v>
      </c>
      <c r="AR287" s="16"/>
      <c r="AS287" s="16"/>
      <c r="AT287" s="16"/>
      <c r="AU287" s="16" t="s">
        <v>1132</v>
      </c>
      <c r="AV287" s="40"/>
      <c r="AW287" s="40"/>
      <c r="AX287" s="75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</row>
    <row r="288" spans="1:75" ht="48.75" customHeight="1" x14ac:dyDescent="0.25">
      <c r="A288" s="3"/>
      <c r="B288" s="59" t="s">
        <v>1309</v>
      </c>
      <c r="C288" s="63" t="s">
        <v>1327</v>
      </c>
      <c r="D288" s="3"/>
      <c r="E288" s="3"/>
      <c r="F288" s="3"/>
      <c r="G288" s="69" t="s">
        <v>1211</v>
      </c>
      <c r="H288" s="71" t="s">
        <v>328</v>
      </c>
      <c r="I288" s="23">
        <v>7000</v>
      </c>
      <c r="J288" s="22">
        <v>0</v>
      </c>
      <c r="K288" s="22">
        <v>0</v>
      </c>
      <c r="L288" s="23">
        <v>7000</v>
      </c>
      <c r="M288" s="22">
        <v>305.44299999999998</v>
      </c>
      <c r="N288" s="24">
        <v>2138099.2429999998</v>
      </c>
      <c r="O288" s="24">
        <v>534524.81000000006</v>
      </c>
      <c r="P288" s="24">
        <v>534524.81000000006</v>
      </c>
      <c r="Q288" s="24">
        <v>534524.81000000006</v>
      </c>
      <c r="R288" s="24">
        <v>534524.81000000006</v>
      </c>
      <c r="S288" s="32">
        <f t="shared" si="90"/>
        <v>7000</v>
      </c>
      <c r="T288" s="23">
        <f t="shared" si="91"/>
        <v>0</v>
      </c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>
        <f t="shared" si="92"/>
        <v>0</v>
      </c>
      <c r="AI288" s="23"/>
      <c r="AJ288" s="23"/>
      <c r="AK288" s="23"/>
      <c r="AL288" s="23"/>
      <c r="AM288" s="23"/>
      <c r="AN288" s="23"/>
      <c r="AO288" s="23"/>
      <c r="AP288" s="23"/>
      <c r="AQ288" s="16" t="s">
        <v>1294</v>
      </c>
      <c r="AR288" s="16"/>
      <c r="AS288" s="16"/>
      <c r="AT288" s="16"/>
      <c r="AU288" s="16" t="s">
        <v>1132</v>
      </c>
      <c r="AV288" s="15"/>
      <c r="AW288" s="14"/>
      <c r="AX288" s="75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</row>
    <row r="289" spans="1:75" s="11" customFormat="1" ht="48.75" customHeight="1" x14ac:dyDescent="0.25">
      <c r="A289" s="9"/>
      <c r="B289" s="61"/>
      <c r="C289" s="73" t="s">
        <v>1327</v>
      </c>
      <c r="D289" s="9"/>
      <c r="E289" s="73" t="s">
        <v>1532</v>
      </c>
      <c r="F289" s="9"/>
      <c r="G289" s="69" t="s">
        <v>1531</v>
      </c>
      <c r="H289" s="71" t="s">
        <v>1530</v>
      </c>
      <c r="I289" s="25">
        <v>4200</v>
      </c>
      <c r="J289" s="26">
        <v>0</v>
      </c>
      <c r="K289" s="26">
        <v>0</v>
      </c>
      <c r="L289" s="25">
        <v>4200</v>
      </c>
      <c r="M289" s="26">
        <v>233.07</v>
      </c>
      <c r="N289" s="27">
        <v>978894</v>
      </c>
      <c r="O289" s="27">
        <v>244723.5</v>
      </c>
      <c r="P289" s="27">
        <v>244723.5</v>
      </c>
      <c r="Q289" s="27">
        <v>244723.5</v>
      </c>
      <c r="R289" s="27">
        <v>244723.5</v>
      </c>
      <c r="S289" s="74">
        <f t="shared" si="90"/>
        <v>4200</v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19"/>
      <c r="AR289" s="19"/>
      <c r="AS289" s="19"/>
      <c r="AT289" s="19"/>
      <c r="AU289" s="19"/>
      <c r="AV289" s="18"/>
      <c r="AW289" s="90"/>
      <c r="AX289" s="76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</row>
    <row r="290" spans="1:75" ht="25.5" customHeight="1" x14ac:dyDescent="0.25">
      <c r="A290" s="3"/>
      <c r="B290" s="59" t="s">
        <v>1309</v>
      </c>
      <c r="C290" s="63" t="s">
        <v>1327</v>
      </c>
      <c r="D290" s="3"/>
      <c r="E290" s="3"/>
      <c r="F290" s="3"/>
      <c r="G290" s="69" t="s">
        <v>1212</v>
      </c>
      <c r="H290" s="71" t="s">
        <v>329</v>
      </c>
      <c r="I290" s="23">
        <v>2000</v>
      </c>
      <c r="J290" s="22">
        <v>0</v>
      </c>
      <c r="K290" s="22">
        <v>200</v>
      </c>
      <c r="L290" s="23">
        <v>2200</v>
      </c>
      <c r="M290" s="22">
        <v>135.52699999999999</v>
      </c>
      <c r="N290" s="24">
        <v>298159.54080000002</v>
      </c>
      <c r="O290" s="24">
        <v>74539.89</v>
      </c>
      <c r="P290" s="24">
        <v>74539.89</v>
      </c>
      <c r="Q290" s="24">
        <v>74539.89</v>
      </c>
      <c r="R290" s="24">
        <v>74539.89</v>
      </c>
      <c r="S290" s="32">
        <f t="shared" si="90"/>
        <v>2200</v>
      </c>
      <c r="T290" s="23">
        <f t="shared" si="91"/>
        <v>0</v>
      </c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>
        <f t="shared" si="92"/>
        <v>0</v>
      </c>
      <c r="AI290" s="23"/>
      <c r="AJ290" s="23"/>
      <c r="AK290" s="23"/>
      <c r="AL290" s="23"/>
      <c r="AM290" s="23"/>
      <c r="AN290" s="23"/>
      <c r="AO290" s="23"/>
      <c r="AP290" s="23"/>
      <c r="AQ290" s="15" t="s">
        <v>1294</v>
      </c>
      <c r="AR290" s="15"/>
      <c r="AS290" s="15"/>
      <c r="AT290" s="15"/>
      <c r="AU290" s="15" t="s">
        <v>1132</v>
      </c>
      <c r="AV290" s="15"/>
      <c r="AW290" s="15"/>
      <c r="AX290" s="75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</row>
    <row r="291" spans="1:75" s="11" customFormat="1" ht="25.5" customHeight="1" x14ac:dyDescent="0.25">
      <c r="A291" s="9"/>
      <c r="B291" s="61" t="s">
        <v>1437</v>
      </c>
      <c r="C291" s="73" t="s">
        <v>1327</v>
      </c>
      <c r="D291" s="9"/>
      <c r="E291" s="73" t="s">
        <v>1498</v>
      </c>
      <c r="F291" s="9"/>
      <c r="G291" s="69" t="s">
        <v>330</v>
      </c>
      <c r="H291" s="71" t="s">
        <v>331</v>
      </c>
      <c r="I291" s="26">
        <v>0</v>
      </c>
      <c r="J291" s="25">
        <v>0</v>
      </c>
      <c r="K291" s="25">
        <v>0</v>
      </c>
      <c r="L291" s="25">
        <v>0</v>
      </c>
      <c r="M291" s="26">
        <v>9.2040000000000006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74">
        <f t="shared" si="90"/>
        <v>0</v>
      </c>
      <c r="T291" s="25">
        <f t="shared" si="91"/>
        <v>0</v>
      </c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>
        <f t="shared" si="92"/>
        <v>0</v>
      </c>
      <c r="AI291" s="25"/>
      <c r="AJ291" s="25"/>
      <c r="AK291" s="25"/>
      <c r="AL291" s="25"/>
      <c r="AM291" s="25"/>
      <c r="AN291" s="25"/>
      <c r="AO291" s="25"/>
      <c r="AP291" s="25"/>
      <c r="AQ291" s="18" t="s">
        <v>1126</v>
      </c>
      <c r="AR291" s="18" t="s">
        <v>1133</v>
      </c>
      <c r="AS291" s="18"/>
      <c r="AT291" s="18"/>
      <c r="AU291" s="18"/>
      <c r="AV291" s="19"/>
      <c r="AW291" s="19"/>
      <c r="AX291" s="76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</row>
    <row r="292" spans="1:75" x14ac:dyDescent="0.25">
      <c r="A292" s="5"/>
      <c r="B292" s="60"/>
      <c r="C292" s="5"/>
      <c r="D292" s="5"/>
      <c r="E292" s="5"/>
      <c r="F292" s="5" t="s">
        <v>332</v>
      </c>
      <c r="G292" s="68" t="s">
        <v>333</v>
      </c>
      <c r="H292" s="66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32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49"/>
      <c r="AR292" s="49"/>
      <c r="AS292" s="49"/>
      <c r="AT292" s="49"/>
      <c r="AU292" s="49"/>
      <c r="AV292" s="49"/>
      <c r="AW292" s="49"/>
      <c r="AX292" s="7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</row>
    <row r="293" spans="1:75" ht="48.75" customHeight="1" x14ac:dyDescent="0.25">
      <c r="A293" s="3"/>
      <c r="B293" s="59" t="s">
        <v>1440</v>
      </c>
      <c r="C293" s="63" t="s">
        <v>1327</v>
      </c>
      <c r="D293" s="3"/>
      <c r="E293" s="3"/>
      <c r="F293" s="3"/>
      <c r="G293" s="69" t="s">
        <v>1213</v>
      </c>
      <c r="H293" s="71" t="s">
        <v>334</v>
      </c>
      <c r="I293" s="22">
        <v>0</v>
      </c>
      <c r="J293" s="23">
        <v>14790</v>
      </c>
      <c r="K293" s="23">
        <v>119580</v>
      </c>
      <c r="L293" s="23">
        <v>134370</v>
      </c>
      <c r="M293" s="22">
        <v>3.7570000000000001</v>
      </c>
      <c r="N293" s="24">
        <f>L293*M293</f>
        <v>504828.09</v>
      </c>
      <c r="O293" s="24">
        <f>$N$293/4</f>
        <v>126207.02250000001</v>
      </c>
      <c r="P293" s="24">
        <f>$N$293/4</f>
        <v>126207.02250000001</v>
      </c>
      <c r="Q293" s="24">
        <f>$N$293/4</f>
        <v>126207.02250000001</v>
      </c>
      <c r="R293" s="24">
        <f>$N$293/4</f>
        <v>126207.02250000001</v>
      </c>
      <c r="S293" s="32">
        <f>L293+T293</f>
        <v>134550</v>
      </c>
      <c r="T293" s="23">
        <f>U293+V293+W293+X293+Y293+Z293+AA293+AB293+AC293+AD293+AE293+AF293+AG293+AH293</f>
        <v>180</v>
      </c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>
        <v>180</v>
      </c>
      <c r="AH293" s="23">
        <f>AJ293+AK293+AL293+AM293+AN293+AO293+AP293+AI293</f>
        <v>0</v>
      </c>
      <c r="AI293" s="23"/>
      <c r="AJ293" s="23"/>
      <c r="AK293" s="23"/>
      <c r="AL293" s="23"/>
      <c r="AM293" s="23"/>
      <c r="AN293" s="23"/>
      <c r="AO293" s="23"/>
      <c r="AP293" s="23"/>
      <c r="AQ293" s="15" t="s">
        <v>1294</v>
      </c>
      <c r="AR293" s="15"/>
      <c r="AS293" s="15"/>
      <c r="AT293" s="15"/>
      <c r="AU293" s="15" t="s">
        <v>1132</v>
      </c>
      <c r="AV293" s="15"/>
      <c r="AW293" s="15"/>
      <c r="AX293" s="75" t="s">
        <v>1414</v>
      </c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</row>
    <row r="294" spans="1:75" s="11" customFormat="1" ht="35.25" customHeight="1" x14ac:dyDescent="0.25">
      <c r="A294" s="9"/>
      <c r="B294" s="61" t="s">
        <v>1426</v>
      </c>
      <c r="C294" s="73" t="s">
        <v>1327</v>
      </c>
      <c r="D294" s="9"/>
      <c r="E294" s="73" t="s">
        <v>1769</v>
      </c>
      <c r="F294" s="9"/>
      <c r="G294" s="69" t="s">
        <v>1214</v>
      </c>
      <c r="H294" s="71" t="s">
        <v>335</v>
      </c>
      <c r="I294" s="26">
        <v>0</v>
      </c>
      <c r="J294" s="25">
        <v>0</v>
      </c>
      <c r="K294" s="26">
        <v>0</v>
      </c>
      <c r="L294" s="25">
        <v>0</v>
      </c>
      <c r="M294" s="26">
        <v>1.139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74">
        <f>L294+T294</f>
        <v>0</v>
      </c>
      <c r="T294" s="25">
        <f>U294+V294+W294+X294+Y294+Z294+AA294+AB294+AC294+AD294+AE294+AF294+AG294+AH294</f>
        <v>0</v>
      </c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>
        <f>AJ294+AK294+AL294+AM294+AN294+AO294+AP294+AI294</f>
        <v>0</v>
      </c>
      <c r="AI294" s="25"/>
      <c r="AJ294" s="25"/>
      <c r="AK294" s="25"/>
      <c r="AL294" s="25"/>
      <c r="AM294" s="25"/>
      <c r="AN294" s="25"/>
      <c r="AO294" s="25"/>
      <c r="AP294" s="25"/>
      <c r="AQ294" s="18" t="s">
        <v>1126</v>
      </c>
      <c r="AR294" s="18"/>
      <c r="AS294" s="18"/>
      <c r="AT294" s="18"/>
      <c r="AU294" s="18" t="s">
        <v>1132</v>
      </c>
      <c r="AV294" s="18"/>
      <c r="AW294" s="18"/>
      <c r="AX294" s="76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</row>
    <row r="295" spans="1:75" x14ac:dyDescent="0.25">
      <c r="A295" s="5"/>
      <c r="B295" s="60"/>
      <c r="C295" s="5"/>
      <c r="D295" s="5"/>
      <c r="E295" s="5"/>
      <c r="F295" s="5" t="s">
        <v>336</v>
      </c>
      <c r="G295" s="68" t="s">
        <v>337</v>
      </c>
      <c r="H295" s="66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32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52"/>
      <c r="AR295" s="52"/>
      <c r="AS295" s="52"/>
      <c r="AT295" s="52"/>
      <c r="AU295" s="52"/>
      <c r="AV295" s="52"/>
      <c r="AW295" s="52"/>
      <c r="AX295" s="7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</row>
    <row r="296" spans="1:75" x14ac:dyDescent="0.25">
      <c r="A296" s="5"/>
      <c r="B296" s="60"/>
      <c r="C296" s="5"/>
      <c r="D296" s="5"/>
      <c r="E296" s="5"/>
      <c r="F296" s="5" t="s">
        <v>338</v>
      </c>
      <c r="G296" s="68" t="s">
        <v>339</v>
      </c>
      <c r="H296" s="66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32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46"/>
      <c r="AR296" s="46"/>
      <c r="AS296" s="46"/>
      <c r="AT296" s="46"/>
      <c r="AU296" s="46"/>
      <c r="AV296" s="46"/>
      <c r="AW296" s="46"/>
      <c r="AX296" s="7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</row>
    <row r="297" spans="1:75" s="11" customFormat="1" ht="25.5" customHeight="1" x14ac:dyDescent="0.25">
      <c r="A297" s="9"/>
      <c r="B297" s="61"/>
      <c r="C297" s="73"/>
      <c r="D297" s="9"/>
      <c r="E297" s="73" t="s">
        <v>1831</v>
      </c>
      <c r="F297" s="9"/>
      <c r="G297" s="69" t="s">
        <v>1813</v>
      </c>
      <c r="H297" s="71" t="s">
        <v>1812</v>
      </c>
      <c r="I297" s="25">
        <v>4900</v>
      </c>
      <c r="J297" s="25">
        <v>0</v>
      </c>
      <c r="K297" s="25">
        <v>0</v>
      </c>
      <c r="L297" s="25">
        <v>4900</v>
      </c>
      <c r="M297" s="26">
        <v>73.12</v>
      </c>
      <c r="N297" s="27">
        <f>L297*M297</f>
        <v>358288</v>
      </c>
      <c r="O297" s="27">
        <f>$N$297/4</f>
        <v>89572</v>
      </c>
      <c r="P297" s="27">
        <f t="shared" ref="P297:R297" si="93">$N$297/4</f>
        <v>89572</v>
      </c>
      <c r="Q297" s="27">
        <f t="shared" si="93"/>
        <v>89572</v>
      </c>
      <c r="R297" s="27">
        <f t="shared" si="93"/>
        <v>89572</v>
      </c>
      <c r="S297" s="74">
        <f t="shared" ref="S297:S312" si="94">L297+T297</f>
        <v>4900</v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18"/>
      <c r="AR297" s="18"/>
      <c r="AS297" s="18"/>
      <c r="AT297" s="18"/>
      <c r="AU297" s="18"/>
      <c r="AV297" s="18"/>
      <c r="AW297" s="18"/>
      <c r="AX297" s="76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</row>
    <row r="298" spans="1:75" ht="25.5" customHeight="1" x14ac:dyDescent="0.25">
      <c r="A298" s="3"/>
      <c r="B298" s="59" t="s">
        <v>1440</v>
      </c>
      <c r="C298" s="63" t="s">
        <v>1327</v>
      </c>
      <c r="D298" s="3"/>
      <c r="E298" s="3"/>
      <c r="F298" s="3"/>
      <c r="G298" s="69" t="s">
        <v>340</v>
      </c>
      <c r="H298" s="71" t="s">
        <v>341</v>
      </c>
      <c r="I298" s="22">
        <v>0</v>
      </c>
      <c r="J298" s="23">
        <v>9830</v>
      </c>
      <c r="K298" s="23">
        <v>44610</v>
      </c>
      <c r="L298" s="23">
        <v>54440</v>
      </c>
      <c r="M298" s="22">
        <v>1.103</v>
      </c>
      <c r="N298" s="24">
        <v>60055.758199999997</v>
      </c>
      <c r="O298" s="24">
        <v>15013.94</v>
      </c>
      <c r="P298" s="24">
        <v>15013.94</v>
      </c>
      <c r="Q298" s="24">
        <v>15013.94</v>
      </c>
      <c r="R298" s="24">
        <v>15013.94</v>
      </c>
      <c r="S298" s="32">
        <f t="shared" si="94"/>
        <v>54440</v>
      </c>
      <c r="T298" s="23">
        <f t="shared" ref="T298:T312" si="95">U298+V298+W298+X298+Y298+Z298+AA298+AB298+AC298+AD298+AE298+AF298+AG298+AH298</f>
        <v>0</v>
      </c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>
        <f t="shared" ref="AH298:AH312" si="96">AJ298+AK298+AL298+AM298+AN298+AO298+AP298+AI298</f>
        <v>0</v>
      </c>
      <c r="AI298" s="23"/>
      <c r="AJ298" s="23"/>
      <c r="AK298" s="23"/>
      <c r="AL298" s="23"/>
      <c r="AM298" s="23"/>
      <c r="AN298" s="23"/>
      <c r="AO298" s="23"/>
      <c r="AP298" s="23"/>
      <c r="AQ298" s="15" t="s">
        <v>1126</v>
      </c>
      <c r="AR298" s="15" t="s">
        <v>1133</v>
      </c>
      <c r="AS298" s="15"/>
      <c r="AT298" s="15"/>
      <c r="AU298" s="15"/>
      <c r="AV298" s="15"/>
      <c r="AW298" s="15"/>
      <c r="AX298" s="75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</row>
    <row r="299" spans="1:75" ht="25.5" customHeight="1" x14ac:dyDescent="0.25">
      <c r="A299" s="3"/>
      <c r="B299" s="59" t="s">
        <v>1488</v>
      </c>
      <c r="C299" s="63" t="s">
        <v>1308</v>
      </c>
      <c r="D299" s="3"/>
      <c r="E299" s="3"/>
      <c r="F299" s="3"/>
      <c r="G299" s="69" t="s">
        <v>342</v>
      </c>
      <c r="H299" s="71" t="s">
        <v>343</v>
      </c>
      <c r="I299" s="22">
        <v>0</v>
      </c>
      <c r="J299" s="22">
        <v>230</v>
      </c>
      <c r="K299" s="22">
        <v>508</v>
      </c>
      <c r="L299" s="22">
        <v>738</v>
      </c>
      <c r="M299" s="22">
        <v>73.53</v>
      </c>
      <c r="N299" s="24">
        <f>L299*M299</f>
        <v>54265.14</v>
      </c>
      <c r="O299" s="24">
        <f>$N$299/4</f>
        <v>13566.285</v>
      </c>
      <c r="P299" s="24">
        <f>$N$299/4</f>
        <v>13566.285</v>
      </c>
      <c r="Q299" s="24">
        <f>$N$299/4</f>
        <v>13566.285</v>
      </c>
      <c r="R299" s="24">
        <f>$N$299/4</f>
        <v>13566.285</v>
      </c>
      <c r="S299" s="32">
        <f t="shared" si="94"/>
        <v>738</v>
      </c>
      <c r="T299" s="23">
        <f t="shared" si="95"/>
        <v>0</v>
      </c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>
        <f t="shared" si="96"/>
        <v>0</v>
      </c>
      <c r="AI299" s="23"/>
      <c r="AJ299" s="23"/>
      <c r="AK299" s="23"/>
      <c r="AL299" s="23"/>
      <c r="AM299" s="23"/>
      <c r="AN299" s="23"/>
      <c r="AO299" s="23"/>
      <c r="AP299" s="23"/>
      <c r="AQ299" s="15" t="s">
        <v>1294</v>
      </c>
      <c r="AR299" s="15"/>
      <c r="AS299" s="15"/>
      <c r="AT299" s="15"/>
      <c r="AU299" s="15" t="s">
        <v>1132</v>
      </c>
      <c r="AV299" s="40"/>
      <c r="AW299" s="40"/>
      <c r="AX299" s="75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</row>
    <row r="300" spans="1:75" ht="25.5" customHeight="1" x14ac:dyDescent="0.25">
      <c r="A300" s="3"/>
      <c r="B300" s="59" t="s">
        <v>1488</v>
      </c>
      <c r="C300" s="63" t="s">
        <v>1308</v>
      </c>
      <c r="D300" s="3"/>
      <c r="E300" s="3"/>
      <c r="F300" s="3"/>
      <c r="G300" s="69" t="s">
        <v>342</v>
      </c>
      <c r="H300" s="71" t="s">
        <v>344</v>
      </c>
      <c r="I300" s="22">
        <v>0</v>
      </c>
      <c r="J300" s="23">
        <v>102985</v>
      </c>
      <c r="K300" s="23">
        <v>41160</v>
      </c>
      <c r="L300" s="23">
        <v>144145</v>
      </c>
      <c r="M300" s="22">
        <v>0.82899999999999996</v>
      </c>
      <c r="N300" s="24">
        <v>119475.5923</v>
      </c>
      <c r="O300" s="24">
        <v>29868.9</v>
      </c>
      <c r="P300" s="24">
        <v>29868.9</v>
      </c>
      <c r="Q300" s="24">
        <v>29868.9</v>
      </c>
      <c r="R300" s="24">
        <v>29868.9</v>
      </c>
      <c r="S300" s="32">
        <f t="shared" si="94"/>
        <v>144145</v>
      </c>
      <c r="T300" s="23">
        <f t="shared" si="95"/>
        <v>0</v>
      </c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>
        <f t="shared" si="96"/>
        <v>0</v>
      </c>
      <c r="AI300" s="23"/>
      <c r="AJ300" s="23"/>
      <c r="AK300" s="23"/>
      <c r="AL300" s="23"/>
      <c r="AM300" s="23"/>
      <c r="AN300" s="23"/>
      <c r="AO300" s="23"/>
      <c r="AP300" s="23"/>
      <c r="AQ300" s="15" t="s">
        <v>1294</v>
      </c>
      <c r="AR300" s="15"/>
      <c r="AS300" s="15"/>
      <c r="AT300" s="15"/>
      <c r="AU300" s="15" t="s">
        <v>1132</v>
      </c>
      <c r="AV300" s="40"/>
      <c r="AW300" s="40"/>
      <c r="AX300" s="75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</row>
    <row r="301" spans="1:75" ht="25.5" customHeight="1" x14ac:dyDescent="0.25">
      <c r="A301" s="3"/>
      <c r="B301" s="59" t="s">
        <v>1488</v>
      </c>
      <c r="C301" s="63" t="s">
        <v>1308</v>
      </c>
      <c r="D301" s="3"/>
      <c r="E301" s="3"/>
      <c r="F301" s="3"/>
      <c r="G301" s="69" t="s">
        <v>342</v>
      </c>
      <c r="H301" s="71" t="s">
        <v>345</v>
      </c>
      <c r="I301" s="22">
        <v>0</v>
      </c>
      <c r="J301" s="23">
        <v>163910</v>
      </c>
      <c r="K301" s="23">
        <v>81000</v>
      </c>
      <c r="L301" s="23">
        <v>244910</v>
      </c>
      <c r="M301" s="22">
        <v>1.4970000000000001</v>
      </c>
      <c r="N301" s="24">
        <v>366559.98080000002</v>
      </c>
      <c r="O301" s="24">
        <v>91640</v>
      </c>
      <c r="P301" s="24">
        <v>91640</v>
      </c>
      <c r="Q301" s="24">
        <v>91640</v>
      </c>
      <c r="R301" s="24">
        <v>91640</v>
      </c>
      <c r="S301" s="32">
        <f t="shared" si="94"/>
        <v>244910</v>
      </c>
      <c r="T301" s="23">
        <f t="shared" si="95"/>
        <v>0</v>
      </c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>
        <f t="shared" si="96"/>
        <v>0</v>
      </c>
      <c r="AI301" s="23"/>
      <c r="AJ301" s="23"/>
      <c r="AK301" s="23"/>
      <c r="AL301" s="23"/>
      <c r="AM301" s="23"/>
      <c r="AN301" s="23"/>
      <c r="AO301" s="23"/>
      <c r="AP301" s="23"/>
      <c r="AQ301" s="15" t="s">
        <v>1294</v>
      </c>
      <c r="AR301" s="15"/>
      <c r="AS301" s="15"/>
      <c r="AT301" s="15"/>
      <c r="AU301" s="15" t="s">
        <v>1132</v>
      </c>
      <c r="AV301" s="15"/>
      <c r="AW301" s="15"/>
      <c r="AX301" s="75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</row>
    <row r="302" spans="1:75" ht="25.5" customHeight="1" x14ac:dyDescent="0.25">
      <c r="A302" s="3"/>
      <c r="B302" s="59"/>
      <c r="C302" s="63" t="s">
        <v>1305</v>
      </c>
      <c r="D302" s="3"/>
      <c r="E302" s="3"/>
      <c r="F302" s="3"/>
      <c r="G302" s="69" t="s">
        <v>346</v>
      </c>
      <c r="H302" s="71" t="s">
        <v>347</v>
      </c>
      <c r="I302" s="22">
        <v>0</v>
      </c>
      <c r="J302" s="23">
        <v>5335</v>
      </c>
      <c r="K302" s="22">
        <v>0</v>
      </c>
      <c r="L302" s="23">
        <v>5335</v>
      </c>
      <c r="M302" s="22">
        <v>89.703999999999994</v>
      </c>
      <c r="N302" s="24">
        <v>478572.92330000002</v>
      </c>
      <c r="O302" s="24">
        <v>119643.23</v>
      </c>
      <c r="P302" s="24">
        <v>119643.23</v>
      </c>
      <c r="Q302" s="24">
        <v>119643.23</v>
      </c>
      <c r="R302" s="24">
        <v>119643.23</v>
      </c>
      <c r="S302" s="32">
        <f t="shared" si="94"/>
        <v>5335</v>
      </c>
      <c r="T302" s="23">
        <f t="shared" si="95"/>
        <v>0</v>
      </c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>
        <f t="shared" si="96"/>
        <v>0</v>
      </c>
      <c r="AI302" s="23"/>
      <c r="AJ302" s="23"/>
      <c r="AK302" s="23"/>
      <c r="AL302" s="23"/>
      <c r="AM302" s="23"/>
      <c r="AN302" s="23"/>
      <c r="AO302" s="23"/>
      <c r="AP302" s="23"/>
      <c r="AQ302" s="15" t="s">
        <v>1294</v>
      </c>
      <c r="AR302" s="15"/>
      <c r="AS302" s="15"/>
      <c r="AT302" s="15"/>
      <c r="AU302" s="15" t="s">
        <v>1132</v>
      </c>
      <c r="AV302" s="40"/>
      <c r="AW302" s="40"/>
      <c r="AX302" s="75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</row>
    <row r="303" spans="1:75" ht="46.5" customHeight="1" x14ac:dyDescent="0.25">
      <c r="A303" s="3"/>
      <c r="B303" s="59" t="s">
        <v>1437</v>
      </c>
      <c r="C303" s="63" t="s">
        <v>1327</v>
      </c>
      <c r="D303" s="3"/>
      <c r="E303" s="3"/>
      <c r="F303" s="3"/>
      <c r="G303" s="69" t="s">
        <v>348</v>
      </c>
      <c r="H303" s="71" t="s">
        <v>1123</v>
      </c>
      <c r="I303" s="22">
        <v>333</v>
      </c>
      <c r="J303" s="22">
        <v>0</v>
      </c>
      <c r="K303" s="22">
        <v>0</v>
      </c>
      <c r="L303" s="22">
        <v>333</v>
      </c>
      <c r="M303" s="24">
        <v>3056.55</v>
      </c>
      <c r="N303" s="24">
        <v>1017831.2559</v>
      </c>
      <c r="O303" s="24">
        <v>254457.81</v>
      </c>
      <c r="P303" s="24">
        <v>254457.81</v>
      </c>
      <c r="Q303" s="24">
        <v>254457.81</v>
      </c>
      <c r="R303" s="24">
        <v>254457.81</v>
      </c>
      <c r="S303" s="32">
        <f t="shared" si="94"/>
        <v>333</v>
      </c>
      <c r="T303" s="23">
        <f t="shared" si="95"/>
        <v>0</v>
      </c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>
        <f t="shared" si="96"/>
        <v>0</v>
      </c>
      <c r="AI303" s="23"/>
      <c r="AJ303" s="23"/>
      <c r="AK303" s="23"/>
      <c r="AL303" s="23"/>
      <c r="AM303" s="23"/>
      <c r="AN303" s="23"/>
      <c r="AO303" s="23"/>
      <c r="AP303" s="23"/>
      <c r="AQ303" s="15" t="s">
        <v>1126</v>
      </c>
      <c r="AR303" s="15"/>
      <c r="AS303" s="15"/>
      <c r="AT303" s="15"/>
      <c r="AU303" s="15" t="s">
        <v>1132</v>
      </c>
      <c r="AV303" s="40"/>
      <c r="AW303" s="40"/>
      <c r="AX303" s="75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</row>
    <row r="304" spans="1:75" ht="46.5" customHeight="1" x14ac:dyDescent="0.25">
      <c r="A304" s="3"/>
      <c r="B304" s="59" t="s">
        <v>1437</v>
      </c>
      <c r="C304" s="63" t="s">
        <v>1327</v>
      </c>
      <c r="D304" s="3"/>
      <c r="E304" s="3"/>
      <c r="F304" s="3"/>
      <c r="G304" s="69" t="s">
        <v>348</v>
      </c>
      <c r="H304" s="71" t="s">
        <v>1124</v>
      </c>
      <c r="I304" s="22">
        <v>12</v>
      </c>
      <c r="J304" s="22">
        <v>0</v>
      </c>
      <c r="K304" s="22">
        <v>0</v>
      </c>
      <c r="L304" s="22">
        <v>12</v>
      </c>
      <c r="M304" s="24">
        <v>2488.038</v>
      </c>
      <c r="N304" s="24">
        <v>29856.4548</v>
      </c>
      <c r="O304" s="24">
        <v>7464.11</v>
      </c>
      <c r="P304" s="24">
        <v>7464.11</v>
      </c>
      <c r="Q304" s="24">
        <v>7464.11</v>
      </c>
      <c r="R304" s="24">
        <v>7464.11</v>
      </c>
      <c r="S304" s="32">
        <f t="shared" si="94"/>
        <v>12</v>
      </c>
      <c r="T304" s="23">
        <f t="shared" si="95"/>
        <v>0</v>
      </c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>
        <f t="shared" si="96"/>
        <v>0</v>
      </c>
      <c r="AI304" s="23"/>
      <c r="AJ304" s="23"/>
      <c r="AK304" s="23"/>
      <c r="AL304" s="23"/>
      <c r="AM304" s="23"/>
      <c r="AN304" s="23"/>
      <c r="AO304" s="23"/>
      <c r="AP304" s="23"/>
      <c r="AQ304" s="15" t="s">
        <v>1126</v>
      </c>
      <c r="AR304" s="15"/>
      <c r="AS304" s="15"/>
      <c r="AT304" s="15"/>
      <c r="AU304" s="15" t="s">
        <v>1132</v>
      </c>
      <c r="AV304" s="13"/>
      <c r="AW304" s="13"/>
      <c r="AX304" s="75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</row>
    <row r="305" spans="1:75" ht="46.5" customHeight="1" x14ac:dyDescent="0.25">
      <c r="A305" s="3"/>
      <c r="B305" s="59" t="s">
        <v>1328</v>
      </c>
      <c r="C305" s="63" t="s">
        <v>1327</v>
      </c>
      <c r="D305" s="3"/>
      <c r="E305" s="3"/>
      <c r="F305" s="3"/>
      <c r="G305" s="69" t="s">
        <v>349</v>
      </c>
      <c r="H305" s="71" t="s">
        <v>350</v>
      </c>
      <c r="I305" s="22">
        <v>208</v>
      </c>
      <c r="J305" s="22">
        <v>0</v>
      </c>
      <c r="K305" s="22">
        <v>0</v>
      </c>
      <c r="L305" s="22">
        <v>208</v>
      </c>
      <c r="M305" s="24">
        <v>1658.06</v>
      </c>
      <c r="N305" s="24">
        <v>344876.44959999999</v>
      </c>
      <c r="O305" s="24">
        <v>86219.11</v>
      </c>
      <c r="P305" s="24">
        <v>86219.11</v>
      </c>
      <c r="Q305" s="24">
        <v>86219.11</v>
      </c>
      <c r="R305" s="24">
        <v>86219.11</v>
      </c>
      <c r="S305" s="32">
        <f t="shared" si="94"/>
        <v>208</v>
      </c>
      <c r="T305" s="23">
        <f t="shared" si="95"/>
        <v>0</v>
      </c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>
        <f t="shared" si="96"/>
        <v>0</v>
      </c>
      <c r="AI305" s="23"/>
      <c r="AJ305" s="23"/>
      <c r="AK305" s="23"/>
      <c r="AL305" s="23"/>
      <c r="AM305" s="23"/>
      <c r="AN305" s="23"/>
      <c r="AO305" s="23"/>
      <c r="AP305" s="23"/>
      <c r="AQ305" s="15" t="s">
        <v>1294</v>
      </c>
      <c r="AR305" s="15"/>
      <c r="AS305" s="15"/>
      <c r="AT305" s="15"/>
      <c r="AU305" s="15" t="s">
        <v>1132</v>
      </c>
      <c r="AV305" s="13"/>
      <c r="AW305" s="13"/>
      <c r="AX305" s="75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</row>
    <row r="306" spans="1:75" ht="46.5" customHeight="1" x14ac:dyDescent="0.25">
      <c r="A306" s="3"/>
      <c r="B306" s="59" t="s">
        <v>1328</v>
      </c>
      <c r="C306" s="63" t="s">
        <v>1327</v>
      </c>
      <c r="D306" s="3"/>
      <c r="E306" s="3"/>
      <c r="F306" s="3"/>
      <c r="G306" s="69" t="s">
        <v>349</v>
      </c>
      <c r="H306" s="71" t="s">
        <v>351</v>
      </c>
      <c r="I306" s="22">
        <v>412</v>
      </c>
      <c r="J306" s="22">
        <v>0</v>
      </c>
      <c r="K306" s="22">
        <v>0</v>
      </c>
      <c r="L306" s="22">
        <v>412</v>
      </c>
      <c r="M306" s="24">
        <v>2123.4929999999999</v>
      </c>
      <c r="N306" s="24">
        <v>874879.06429999997</v>
      </c>
      <c r="O306" s="24">
        <v>218719.77</v>
      </c>
      <c r="P306" s="24">
        <v>218719.77</v>
      </c>
      <c r="Q306" s="24">
        <v>218719.77</v>
      </c>
      <c r="R306" s="24">
        <v>218719.77</v>
      </c>
      <c r="S306" s="32">
        <f t="shared" si="94"/>
        <v>412</v>
      </c>
      <c r="T306" s="23">
        <f t="shared" si="95"/>
        <v>0</v>
      </c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>
        <f t="shared" si="96"/>
        <v>0</v>
      </c>
      <c r="AI306" s="23"/>
      <c r="AJ306" s="23"/>
      <c r="AK306" s="23"/>
      <c r="AL306" s="23"/>
      <c r="AM306" s="23"/>
      <c r="AN306" s="23"/>
      <c r="AO306" s="23"/>
      <c r="AP306" s="23"/>
      <c r="AQ306" s="15" t="s">
        <v>1294</v>
      </c>
      <c r="AR306" s="15"/>
      <c r="AS306" s="15"/>
      <c r="AT306" s="15"/>
      <c r="AU306" s="15" t="s">
        <v>1132</v>
      </c>
      <c r="AV306" s="13"/>
      <c r="AW306" s="13"/>
      <c r="AX306" s="75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</row>
    <row r="307" spans="1:75" ht="46.5" customHeight="1" x14ac:dyDescent="0.25">
      <c r="A307" s="3"/>
      <c r="B307" s="59" t="s">
        <v>1328</v>
      </c>
      <c r="C307" s="63" t="s">
        <v>1327</v>
      </c>
      <c r="D307" s="3"/>
      <c r="E307" s="3"/>
      <c r="F307" s="3"/>
      <c r="G307" s="69" t="s">
        <v>349</v>
      </c>
      <c r="H307" s="71" t="s">
        <v>352</v>
      </c>
      <c r="I307" s="22">
        <v>823</v>
      </c>
      <c r="J307" s="22">
        <v>0</v>
      </c>
      <c r="K307" s="22">
        <v>0</v>
      </c>
      <c r="L307" s="22">
        <v>823</v>
      </c>
      <c r="M307" s="24">
        <v>3353.9009999999998</v>
      </c>
      <c r="N307" s="24">
        <v>2760260.7500999998</v>
      </c>
      <c r="O307" s="24">
        <v>690065.19</v>
      </c>
      <c r="P307" s="24">
        <v>690065.19</v>
      </c>
      <c r="Q307" s="24">
        <v>690065.19</v>
      </c>
      <c r="R307" s="24">
        <v>690065.19</v>
      </c>
      <c r="S307" s="32">
        <f t="shared" si="94"/>
        <v>823</v>
      </c>
      <c r="T307" s="23">
        <f t="shared" si="95"/>
        <v>0</v>
      </c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>
        <f t="shared" si="96"/>
        <v>0</v>
      </c>
      <c r="AI307" s="23"/>
      <c r="AJ307" s="23"/>
      <c r="AK307" s="23"/>
      <c r="AL307" s="23"/>
      <c r="AM307" s="23"/>
      <c r="AN307" s="23"/>
      <c r="AO307" s="23"/>
      <c r="AP307" s="23"/>
      <c r="AQ307" s="15" t="s">
        <v>1294</v>
      </c>
      <c r="AR307" s="15"/>
      <c r="AS307" s="15"/>
      <c r="AT307" s="15"/>
      <c r="AU307" s="15" t="s">
        <v>1132</v>
      </c>
      <c r="AV307" s="13"/>
      <c r="AW307" s="13"/>
      <c r="AX307" s="75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</row>
    <row r="308" spans="1:75" ht="46.5" customHeight="1" x14ac:dyDescent="0.25">
      <c r="A308" s="3"/>
      <c r="B308" s="59" t="s">
        <v>1328</v>
      </c>
      <c r="C308" s="63" t="s">
        <v>1327</v>
      </c>
      <c r="D308" s="3"/>
      <c r="E308" s="3"/>
      <c r="F308" s="3"/>
      <c r="G308" s="69" t="s">
        <v>349</v>
      </c>
      <c r="H308" s="71" t="s">
        <v>353</v>
      </c>
      <c r="I308" s="22">
        <v>0</v>
      </c>
      <c r="J308" s="23">
        <v>161570</v>
      </c>
      <c r="K308" s="23">
        <v>1405</v>
      </c>
      <c r="L308" s="23">
        <v>162975</v>
      </c>
      <c r="M308" s="22">
        <v>6.1479999999999997</v>
      </c>
      <c r="N308" s="24">
        <v>1001946.3427</v>
      </c>
      <c r="O308" s="24">
        <v>250486.59</v>
      </c>
      <c r="P308" s="24">
        <v>250486.59</v>
      </c>
      <c r="Q308" s="24">
        <v>250486.59</v>
      </c>
      <c r="R308" s="24">
        <v>250486.59</v>
      </c>
      <c r="S308" s="32">
        <f t="shared" si="94"/>
        <v>165125</v>
      </c>
      <c r="T308" s="23">
        <f t="shared" si="95"/>
        <v>2150</v>
      </c>
      <c r="U308" s="23"/>
      <c r="V308" s="23">
        <v>1000</v>
      </c>
      <c r="W308" s="23"/>
      <c r="X308" s="23"/>
      <c r="Y308" s="23"/>
      <c r="Z308" s="23">
        <v>600</v>
      </c>
      <c r="AA308" s="23"/>
      <c r="AB308" s="23"/>
      <c r="AC308" s="23"/>
      <c r="AD308" s="23"/>
      <c r="AE308" s="23"/>
      <c r="AF308" s="23"/>
      <c r="AG308" s="23">
        <v>500</v>
      </c>
      <c r="AH308" s="23">
        <f t="shared" si="96"/>
        <v>50</v>
      </c>
      <c r="AI308" s="23"/>
      <c r="AJ308" s="23"/>
      <c r="AK308" s="23"/>
      <c r="AL308" s="23"/>
      <c r="AM308" s="23"/>
      <c r="AN308" s="23"/>
      <c r="AO308" s="23">
        <v>50</v>
      </c>
      <c r="AP308" s="23"/>
      <c r="AQ308" s="15" t="s">
        <v>1294</v>
      </c>
      <c r="AR308" s="15"/>
      <c r="AS308" s="15"/>
      <c r="AT308" s="15"/>
      <c r="AU308" s="15" t="s">
        <v>1132</v>
      </c>
      <c r="AV308" s="13"/>
      <c r="AW308" s="13"/>
      <c r="AX308" s="75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</row>
    <row r="309" spans="1:75" ht="46.5" customHeight="1" x14ac:dyDescent="0.25">
      <c r="A309" s="3"/>
      <c r="B309" s="59" t="s">
        <v>1328</v>
      </c>
      <c r="C309" s="63" t="s">
        <v>1327</v>
      </c>
      <c r="D309" s="3"/>
      <c r="E309" s="3"/>
      <c r="F309" s="3"/>
      <c r="G309" s="69" t="s">
        <v>349</v>
      </c>
      <c r="H309" s="71" t="s">
        <v>354</v>
      </c>
      <c r="I309" s="22">
        <v>0</v>
      </c>
      <c r="J309" s="23">
        <v>2150</v>
      </c>
      <c r="K309" s="22">
        <v>0</v>
      </c>
      <c r="L309" s="23">
        <v>2150</v>
      </c>
      <c r="M309" s="22">
        <v>4.952</v>
      </c>
      <c r="N309" s="24">
        <v>10647.3837</v>
      </c>
      <c r="O309" s="24">
        <v>2661.85</v>
      </c>
      <c r="P309" s="24">
        <v>2661.85</v>
      </c>
      <c r="Q309" s="24">
        <v>2661.85</v>
      </c>
      <c r="R309" s="24">
        <v>2661.85</v>
      </c>
      <c r="S309" s="32">
        <f t="shared" si="94"/>
        <v>2150</v>
      </c>
      <c r="T309" s="23">
        <f t="shared" si="95"/>
        <v>0</v>
      </c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>
        <f t="shared" si="96"/>
        <v>0</v>
      </c>
      <c r="AI309" s="23"/>
      <c r="AJ309" s="23"/>
      <c r="AK309" s="23"/>
      <c r="AL309" s="23"/>
      <c r="AM309" s="23"/>
      <c r="AN309" s="23"/>
      <c r="AO309" s="23"/>
      <c r="AP309" s="23"/>
      <c r="AQ309" s="15" t="s">
        <v>1294</v>
      </c>
      <c r="AR309" s="15"/>
      <c r="AS309" s="15"/>
      <c r="AT309" s="15"/>
      <c r="AU309" s="15" t="s">
        <v>1132</v>
      </c>
      <c r="AV309" s="13"/>
      <c r="AW309" s="13"/>
      <c r="AX309" s="75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</row>
    <row r="310" spans="1:75" ht="46.5" customHeight="1" x14ac:dyDescent="0.25">
      <c r="A310" s="3"/>
      <c r="B310" s="59" t="s">
        <v>1442</v>
      </c>
      <c r="C310" s="63" t="s">
        <v>1327</v>
      </c>
      <c r="D310" s="3" t="s">
        <v>1478</v>
      </c>
      <c r="E310" s="3"/>
      <c r="F310" s="3"/>
      <c r="G310" s="69" t="s">
        <v>1215</v>
      </c>
      <c r="H310" s="71" t="s">
        <v>355</v>
      </c>
      <c r="I310" s="22">
        <v>19530</v>
      </c>
      <c r="J310" s="23">
        <v>0</v>
      </c>
      <c r="K310" s="22">
        <v>0</v>
      </c>
      <c r="L310" s="23">
        <v>19530</v>
      </c>
      <c r="M310" s="22">
        <v>131.75</v>
      </c>
      <c r="N310" s="24">
        <v>2573067.8034000001</v>
      </c>
      <c r="O310" s="24">
        <v>643266.94999999995</v>
      </c>
      <c r="P310" s="24">
        <v>643266.94999999995</v>
      </c>
      <c r="Q310" s="24">
        <v>643266.94999999995</v>
      </c>
      <c r="R310" s="24">
        <v>643266.94999999995</v>
      </c>
      <c r="S310" s="32">
        <f t="shared" si="94"/>
        <v>19545</v>
      </c>
      <c r="T310" s="23">
        <f t="shared" si="95"/>
        <v>15</v>
      </c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>
        <v>15</v>
      </c>
      <c r="AG310" s="23"/>
      <c r="AH310" s="23">
        <f t="shared" si="96"/>
        <v>0</v>
      </c>
      <c r="AI310" s="23"/>
      <c r="AJ310" s="23"/>
      <c r="AK310" s="23"/>
      <c r="AL310" s="23"/>
      <c r="AM310" s="23"/>
      <c r="AN310" s="23"/>
      <c r="AO310" s="23"/>
      <c r="AP310" s="23"/>
      <c r="AQ310" s="15" t="s">
        <v>1294</v>
      </c>
      <c r="AR310" s="15"/>
      <c r="AS310" s="15"/>
      <c r="AT310" s="15"/>
      <c r="AU310" s="15" t="s">
        <v>1132</v>
      </c>
      <c r="AV310" s="13"/>
      <c r="AW310" s="13"/>
      <c r="AX310" s="75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</row>
    <row r="311" spans="1:75" ht="25.5" customHeight="1" x14ac:dyDescent="0.25">
      <c r="A311" s="3"/>
      <c r="B311" s="59" t="s">
        <v>1328</v>
      </c>
      <c r="C311" s="63" t="s">
        <v>1327</v>
      </c>
      <c r="D311" s="3"/>
      <c r="E311" s="3"/>
      <c r="F311" s="3"/>
      <c r="G311" s="69" t="s">
        <v>356</v>
      </c>
      <c r="H311" s="71" t="s">
        <v>357</v>
      </c>
      <c r="I311" s="22">
        <v>0</v>
      </c>
      <c r="J311" s="22">
        <v>540</v>
      </c>
      <c r="K311" s="22">
        <v>0</v>
      </c>
      <c r="L311" s="22">
        <v>540</v>
      </c>
      <c r="M311" s="24">
        <v>3022.1019999999999</v>
      </c>
      <c r="N311" s="24">
        <f>L311*M311</f>
        <v>1631935.0799999998</v>
      </c>
      <c r="O311" s="24">
        <f>$N$311/4</f>
        <v>407983.76999999996</v>
      </c>
      <c r="P311" s="24">
        <f>$N$311/4</f>
        <v>407983.76999999996</v>
      </c>
      <c r="Q311" s="24">
        <f>$N$311/4</f>
        <v>407983.76999999996</v>
      </c>
      <c r="R311" s="24">
        <f>$N$311/4</f>
        <v>407983.76999999996</v>
      </c>
      <c r="S311" s="32">
        <f t="shared" si="94"/>
        <v>540</v>
      </c>
      <c r="T311" s="23">
        <f t="shared" si="95"/>
        <v>0</v>
      </c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>
        <f t="shared" si="96"/>
        <v>0</v>
      </c>
      <c r="AI311" s="23"/>
      <c r="AJ311" s="23"/>
      <c r="AK311" s="23"/>
      <c r="AL311" s="23"/>
      <c r="AM311" s="23"/>
      <c r="AN311" s="23"/>
      <c r="AO311" s="23"/>
      <c r="AP311" s="23"/>
      <c r="AQ311" s="15" t="s">
        <v>1294</v>
      </c>
      <c r="AR311" s="15"/>
      <c r="AS311" s="15"/>
      <c r="AT311" s="15"/>
      <c r="AU311" s="15" t="s">
        <v>1132</v>
      </c>
      <c r="AV311" s="13"/>
      <c r="AW311" s="13"/>
      <c r="AX311" s="75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</row>
    <row r="312" spans="1:75" s="11" customFormat="1" ht="63.75" customHeight="1" x14ac:dyDescent="0.25">
      <c r="A312" s="9"/>
      <c r="B312" s="61" t="s">
        <v>1309</v>
      </c>
      <c r="C312" s="73" t="s">
        <v>1327</v>
      </c>
      <c r="D312" s="9"/>
      <c r="E312" s="73" t="s">
        <v>1832</v>
      </c>
      <c r="F312" s="9"/>
      <c r="G312" s="69" t="s">
        <v>1811</v>
      </c>
      <c r="H312" s="71" t="s">
        <v>1810</v>
      </c>
      <c r="I312" s="25">
        <v>2100</v>
      </c>
      <c r="J312" s="26">
        <v>0</v>
      </c>
      <c r="K312" s="25">
        <v>0</v>
      </c>
      <c r="L312" s="25">
        <f>I312+K312</f>
        <v>2100</v>
      </c>
      <c r="M312" s="26">
        <v>93.21</v>
      </c>
      <c r="N312" s="27">
        <f>M312*L312</f>
        <v>195741</v>
      </c>
      <c r="O312" s="27">
        <f>$N$312/4</f>
        <v>48935.25</v>
      </c>
      <c r="P312" s="27">
        <f t="shared" ref="P312:R312" si="97">$N$312/4</f>
        <v>48935.25</v>
      </c>
      <c r="Q312" s="27">
        <f t="shared" si="97"/>
        <v>48935.25</v>
      </c>
      <c r="R312" s="27">
        <f t="shared" si="97"/>
        <v>48935.25</v>
      </c>
      <c r="S312" s="74">
        <f t="shared" si="94"/>
        <v>2100</v>
      </c>
      <c r="T312" s="25">
        <f t="shared" si="95"/>
        <v>0</v>
      </c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>
        <f t="shared" si="96"/>
        <v>0</v>
      </c>
      <c r="AI312" s="25"/>
      <c r="AJ312" s="25"/>
      <c r="AK312" s="25"/>
      <c r="AL312" s="25"/>
      <c r="AM312" s="25"/>
      <c r="AN312" s="25"/>
      <c r="AO312" s="25"/>
      <c r="AP312" s="25"/>
      <c r="AQ312" s="18" t="s">
        <v>1294</v>
      </c>
      <c r="AR312" s="18"/>
      <c r="AS312" s="18"/>
      <c r="AT312" s="18"/>
      <c r="AU312" s="18" t="s">
        <v>1132</v>
      </c>
      <c r="AV312" s="38"/>
      <c r="AW312" s="38"/>
      <c r="AX312" s="76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</row>
    <row r="313" spans="1:75" s="11" customFormat="1" ht="63.75" customHeight="1" x14ac:dyDescent="0.25">
      <c r="A313" s="9"/>
      <c r="B313" s="61"/>
      <c r="C313" s="73"/>
      <c r="D313" s="9"/>
      <c r="E313" s="73" t="s">
        <v>1765</v>
      </c>
      <c r="F313" s="9"/>
      <c r="G313" s="69" t="s">
        <v>1591</v>
      </c>
      <c r="H313" s="71" t="s">
        <v>1589</v>
      </c>
      <c r="I313" s="25">
        <v>0</v>
      </c>
      <c r="J313" s="26">
        <v>0</v>
      </c>
      <c r="K313" s="25">
        <v>0</v>
      </c>
      <c r="L313" s="25">
        <v>0</v>
      </c>
      <c r="M313" s="27">
        <v>2816.04</v>
      </c>
      <c r="N313" s="27">
        <v>540680.63</v>
      </c>
      <c r="O313" s="27">
        <v>540680.63</v>
      </c>
      <c r="P313" s="27"/>
      <c r="Q313" s="27"/>
      <c r="R313" s="27"/>
      <c r="S313" s="74">
        <f t="shared" ref="S313:S314" si="98">L313+T313</f>
        <v>0</v>
      </c>
      <c r="T313" s="25">
        <f t="shared" ref="T313:T314" si="99">U313+V313+W313+X313+Y313+Z313+AA313+AB313+AC313+AD313+AE313+AF313+AG313+AH313</f>
        <v>0</v>
      </c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56"/>
      <c r="AR313" s="56"/>
      <c r="AS313" s="56"/>
      <c r="AT313" s="56"/>
      <c r="AU313" s="56"/>
      <c r="AV313" s="92"/>
      <c r="AW313" s="92"/>
      <c r="AX313" s="76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</row>
    <row r="314" spans="1:75" s="11" customFormat="1" ht="63.75" customHeight="1" x14ac:dyDescent="0.25">
      <c r="A314" s="9"/>
      <c r="B314" s="61"/>
      <c r="C314" s="73"/>
      <c r="D314" s="9"/>
      <c r="E314" s="73" t="s">
        <v>1641</v>
      </c>
      <c r="F314" s="9"/>
      <c r="G314" s="69" t="s">
        <v>1590</v>
      </c>
      <c r="H314" s="71" t="s">
        <v>352</v>
      </c>
      <c r="I314" s="25">
        <v>366</v>
      </c>
      <c r="J314" s="26">
        <v>0</v>
      </c>
      <c r="K314" s="25">
        <v>0</v>
      </c>
      <c r="L314" s="25">
        <v>366</v>
      </c>
      <c r="M314" s="27">
        <v>2392.5300000000002</v>
      </c>
      <c r="N314" s="27">
        <v>875666.23</v>
      </c>
      <c r="O314" s="27">
        <v>875666.23</v>
      </c>
      <c r="P314" s="27"/>
      <c r="Q314" s="27"/>
      <c r="R314" s="27"/>
      <c r="S314" s="74">
        <f t="shared" si="98"/>
        <v>366</v>
      </c>
      <c r="T314" s="25">
        <f t="shared" si="99"/>
        <v>0</v>
      </c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56"/>
      <c r="AR314" s="56"/>
      <c r="AS314" s="56"/>
      <c r="AT314" s="56"/>
      <c r="AU314" s="56"/>
      <c r="AV314" s="92"/>
      <c r="AW314" s="92"/>
      <c r="AX314" s="76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</row>
    <row r="315" spans="1:75" x14ac:dyDescent="0.25">
      <c r="A315" s="5"/>
      <c r="B315" s="60"/>
      <c r="C315" s="5"/>
      <c r="D315" s="5"/>
      <c r="E315" s="5"/>
      <c r="F315" s="5" t="s">
        <v>358</v>
      </c>
      <c r="G315" s="68" t="s">
        <v>359</v>
      </c>
      <c r="H315" s="66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32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48"/>
      <c r="AR315" s="48"/>
      <c r="AS315" s="48"/>
      <c r="AT315" s="48"/>
      <c r="AU315" s="48"/>
      <c r="AV315" s="48"/>
      <c r="AW315" s="48"/>
      <c r="AX315" s="7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</row>
    <row r="316" spans="1:75" s="11" customFormat="1" ht="25.5" customHeight="1" x14ac:dyDescent="0.25">
      <c r="A316" s="9"/>
      <c r="B316" s="61"/>
      <c r="C316" s="73" t="s">
        <v>1305</v>
      </c>
      <c r="D316" s="9"/>
      <c r="E316" s="73" t="s">
        <v>1685</v>
      </c>
      <c r="F316" s="9"/>
      <c r="G316" s="69" t="s">
        <v>360</v>
      </c>
      <c r="H316" s="71" t="s">
        <v>361</v>
      </c>
      <c r="I316" s="26">
        <v>0</v>
      </c>
      <c r="J316" s="25">
        <v>26510</v>
      </c>
      <c r="K316" s="25">
        <v>36445</v>
      </c>
      <c r="L316" s="25">
        <v>62955</v>
      </c>
      <c r="M316" s="26">
        <v>7.2720000000000002</v>
      </c>
      <c r="N316" s="27">
        <f>L316*M316</f>
        <v>457808.76</v>
      </c>
      <c r="O316" s="27">
        <f>$N$316/4</f>
        <v>114452.19</v>
      </c>
      <c r="P316" s="27">
        <f t="shared" ref="P316:R316" si="100">$N$316/4</f>
        <v>114452.19</v>
      </c>
      <c r="Q316" s="27">
        <f t="shared" si="100"/>
        <v>114452.19</v>
      </c>
      <c r="R316" s="27">
        <f t="shared" si="100"/>
        <v>114452.19</v>
      </c>
      <c r="S316" s="74">
        <f t="shared" ref="S316:S331" si="101">L316+T316</f>
        <v>65160</v>
      </c>
      <c r="T316" s="25">
        <f t="shared" ref="T316:T331" si="102">U316+V316+W316+X316+Y316+Z316+AA316+AB316+AC316+AD316+AE316+AF316+AG316+AH316</f>
        <v>2205</v>
      </c>
      <c r="U316" s="25"/>
      <c r="V316" s="25">
        <v>800</v>
      </c>
      <c r="W316" s="25"/>
      <c r="X316" s="25">
        <v>30</v>
      </c>
      <c r="Y316" s="25"/>
      <c r="Z316" s="25">
        <v>300</v>
      </c>
      <c r="AA316" s="25"/>
      <c r="AB316" s="25"/>
      <c r="AC316" s="25"/>
      <c r="AD316" s="25">
        <v>75</v>
      </c>
      <c r="AE316" s="25">
        <v>200</v>
      </c>
      <c r="AF316" s="25"/>
      <c r="AG316" s="25">
        <v>800</v>
      </c>
      <c r="AH316" s="25">
        <f t="shared" ref="AH316:AH331" si="103">AJ316+AK316+AL316+AM316+AN316+AO316+AP316+AI316</f>
        <v>0</v>
      </c>
      <c r="AI316" s="25"/>
      <c r="AJ316" s="25"/>
      <c r="AK316" s="25"/>
      <c r="AL316" s="25"/>
      <c r="AM316" s="25"/>
      <c r="AN316" s="25"/>
      <c r="AO316" s="25"/>
      <c r="AP316" s="25"/>
      <c r="AQ316" s="18" t="s">
        <v>1294</v>
      </c>
      <c r="AR316" s="18"/>
      <c r="AS316" s="18"/>
      <c r="AT316" s="82"/>
      <c r="AU316" s="18" t="s">
        <v>1132</v>
      </c>
      <c r="AV316" s="18" t="s">
        <v>1143</v>
      </c>
      <c r="AW316" s="90" t="s">
        <v>1144</v>
      </c>
      <c r="AX316" s="76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</row>
    <row r="317" spans="1:75" ht="25.5" customHeight="1" x14ac:dyDescent="0.25">
      <c r="A317" s="3"/>
      <c r="B317" s="59" t="s">
        <v>1437</v>
      </c>
      <c r="C317" s="63" t="s">
        <v>1327</v>
      </c>
      <c r="D317" s="3"/>
      <c r="E317" s="3"/>
      <c r="F317" s="3"/>
      <c r="G317" s="69" t="s">
        <v>362</v>
      </c>
      <c r="H317" s="71" t="s">
        <v>363</v>
      </c>
      <c r="I317" s="22">
        <v>0</v>
      </c>
      <c r="J317" s="23">
        <v>6951</v>
      </c>
      <c r="K317" s="22">
        <v>200</v>
      </c>
      <c r="L317" s="23">
        <v>7151</v>
      </c>
      <c r="M317" s="22">
        <v>11.595000000000001</v>
      </c>
      <c r="N317" s="24">
        <v>82916.227599999998</v>
      </c>
      <c r="O317" s="24">
        <v>20729.060000000001</v>
      </c>
      <c r="P317" s="24">
        <v>20729.060000000001</v>
      </c>
      <c r="Q317" s="24">
        <v>20729.060000000001</v>
      </c>
      <c r="R317" s="24">
        <v>20729.060000000001</v>
      </c>
      <c r="S317" s="32">
        <f t="shared" si="101"/>
        <v>7151</v>
      </c>
      <c r="T317" s="23">
        <f t="shared" si="102"/>
        <v>0</v>
      </c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>
        <f t="shared" si="103"/>
        <v>0</v>
      </c>
      <c r="AI317" s="23"/>
      <c r="AJ317" s="23"/>
      <c r="AK317" s="23"/>
      <c r="AL317" s="23"/>
      <c r="AM317" s="23"/>
      <c r="AN317" s="23"/>
      <c r="AO317" s="23"/>
      <c r="AP317" s="23"/>
      <c r="AQ317" s="15" t="s">
        <v>1126</v>
      </c>
      <c r="AR317" s="15" t="s">
        <v>1133</v>
      </c>
      <c r="AS317" s="15"/>
      <c r="AT317" s="15"/>
      <c r="AU317" s="15"/>
      <c r="AV317" s="13"/>
      <c r="AW317" s="13"/>
      <c r="AX317" s="75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</row>
    <row r="318" spans="1:75" s="11" customFormat="1" ht="35.25" customHeight="1" x14ac:dyDescent="0.25">
      <c r="A318" s="9"/>
      <c r="B318" s="61" t="s">
        <v>1426</v>
      </c>
      <c r="C318" s="73" t="s">
        <v>1327</v>
      </c>
      <c r="D318" s="9"/>
      <c r="E318" s="73" t="s">
        <v>1769</v>
      </c>
      <c r="F318" s="9"/>
      <c r="G318" s="69" t="s">
        <v>362</v>
      </c>
      <c r="H318" s="71" t="s">
        <v>364</v>
      </c>
      <c r="I318" s="26">
        <v>0</v>
      </c>
      <c r="J318" s="25">
        <v>0</v>
      </c>
      <c r="K318" s="26">
        <v>0</v>
      </c>
      <c r="L318" s="25">
        <v>0</v>
      </c>
      <c r="M318" s="26">
        <v>0.89400000000000002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74">
        <f t="shared" si="101"/>
        <v>1160</v>
      </c>
      <c r="T318" s="25">
        <f t="shared" si="102"/>
        <v>1160</v>
      </c>
      <c r="U318" s="25"/>
      <c r="V318" s="25"/>
      <c r="W318" s="25"/>
      <c r="X318" s="25">
        <v>60</v>
      </c>
      <c r="Y318" s="25"/>
      <c r="Z318" s="25"/>
      <c r="AA318" s="25">
        <v>600</v>
      </c>
      <c r="AB318" s="25"/>
      <c r="AC318" s="25"/>
      <c r="AD318" s="25"/>
      <c r="AE318" s="25"/>
      <c r="AF318" s="25"/>
      <c r="AG318" s="25">
        <v>500</v>
      </c>
      <c r="AH318" s="25">
        <f t="shared" si="103"/>
        <v>0</v>
      </c>
      <c r="AI318" s="25"/>
      <c r="AJ318" s="25"/>
      <c r="AK318" s="25"/>
      <c r="AL318" s="25"/>
      <c r="AM318" s="25"/>
      <c r="AN318" s="25"/>
      <c r="AO318" s="25"/>
      <c r="AP318" s="25"/>
      <c r="AQ318" s="18" t="s">
        <v>1126</v>
      </c>
      <c r="AR318" s="18"/>
      <c r="AS318" s="18"/>
      <c r="AT318" s="18"/>
      <c r="AU318" s="18" t="s">
        <v>1132</v>
      </c>
      <c r="AV318" s="18"/>
      <c r="AW318" s="18"/>
      <c r="AX318" s="76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</row>
    <row r="319" spans="1:75" s="11" customFormat="1" ht="25.5" customHeight="1" x14ac:dyDescent="0.25">
      <c r="A319" s="9"/>
      <c r="B319" s="61" t="s">
        <v>1437</v>
      </c>
      <c r="C319" s="73" t="s">
        <v>1327</v>
      </c>
      <c r="D319" s="9"/>
      <c r="E319" s="82" t="s">
        <v>1764</v>
      </c>
      <c r="F319" s="9"/>
      <c r="G319" s="69" t="s">
        <v>362</v>
      </c>
      <c r="H319" s="71" t="s">
        <v>365</v>
      </c>
      <c r="I319" s="26">
        <v>0</v>
      </c>
      <c r="J319" s="25">
        <v>0</v>
      </c>
      <c r="K319" s="25">
        <v>0</v>
      </c>
      <c r="L319" s="25">
        <v>0</v>
      </c>
      <c r="M319" s="26">
        <v>0.40300000000000002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74">
        <f t="shared" si="101"/>
        <v>0</v>
      </c>
      <c r="T319" s="25">
        <f t="shared" si="102"/>
        <v>0</v>
      </c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>
        <f t="shared" si="103"/>
        <v>0</v>
      </c>
      <c r="AI319" s="25"/>
      <c r="AJ319" s="25"/>
      <c r="AK319" s="25"/>
      <c r="AL319" s="25"/>
      <c r="AM319" s="25"/>
      <c r="AN319" s="25"/>
      <c r="AO319" s="25"/>
      <c r="AP319" s="25"/>
      <c r="AQ319" s="18" t="s">
        <v>1126</v>
      </c>
      <c r="AR319" s="18" t="s">
        <v>1133</v>
      </c>
      <c r="AS319" s="18"/>
      <c r="AT319" s="18"/>
      <c r="AU319" s="18"/>
      <c r="AV319" s="38"/>
      <c r="AW319" s="38"/>
      <c r="AX319" s="76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</row>
    <row r="320" spans="1:75" ht="25.5" customHeight="1" x14ac:dyDescent="0.25">
      <c r="A320" s="3"/>
      <c r="B320" s="59"/>
      <c r="C320" s="63" t="s">
        <v>1305</v>
      </c>
      <c r="D320" s="3"/>
      <c r="E320" s="3"/>
      <c r="F320" s="3"/>
      <c r="G320" s="69" t="s">
        <v>366</v>
      </c>
      <c r="H320" s="71" t="s">
        <v>367</v>
      </c>
      <c r="I320" s="22">
        <v>0</v>
      </c>
      <c r="J320" s="23">
        <v>174410</v>
      </c>
      <c r="K320" s="23">
        <v>514300</v>
      </c>
      <c r="L320" s="23">
        <v>688710</v>
      </c>
      <c r="M320" s="22">
        <v>0.06</v>
      </c>
      <c r="N320" s="24">
        <v>41067.777300000002</v>
      </c>
      <c r="O320" s="24">
        <v>10266.94</v>
      </c>
      <c r="P320" s="24">
        <v>10266.94</v>
      </c>
      <c r="Q320" s="24">
        <v>10266.94</v>
      </c>
      <c r="R320" s="24">
        <v>10266.94</v>
      </c>
      <c r="S320" s="32">
        <f t="shared" si="101"/>
        <v>689310</v>
      </c>
      <c r="T320" s="23">
        <f t="shared" si="102"/>
        <v>600</v>
      </c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>
        <f t="shared" si="103"/>
        <v>600</v>
      </c>
      <c r="AI320" s="23"/>
      <c r="AJ320" s="23"/>
      <c r="AK320" s="23"/>
      <c r="AL320" s="23"/>
      <c r="AM320" s="23"/>
      <c r="AN320" s="23">
        <v>500</v>
      </c>
      <c r="AO320" s="23"/>
      <c r="AP320" s="23">
        <v>100</v>
      </c>
      <c r="AQ320" s="15" t="s">
        <v>1294</v>
      </c>
      <c r="AR320" s="15"/>
      <c r="AS320" s="15"/>
      <c r="AT320" s="15"/>
      <c r="AU320" s="15" t="s">
        <v>1132</v>
      </c>
      <c r="AV320" s="13"/>
      <c r="AW320" s="13"/>
      <c r="AX320" s="75" t="s">
        <v>1357</v>
      </c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</row>
    <row r="321" spans="1:75" s="11" customFormat="1" ht="25.5" customHeight="1" x14ac:dyDescent="0.25">
      <c r="A321" s="9"/>
      <c r="B321" s="61" t="s">
        <v>1426</v>
      </c>
      <c r="C321" s="73" t="s">
        <v>1327</v>
      </c>
      <c r="D321" s="9"/>
      <c r="E321" s="73" t="s">
        <v>1663</v>
      </c>
      <c r="F321" s="9"/>
      <c r="G321" s="69" t="s">
        <v>368</v>
      </c>
      <c r="H321" s="71" t="s">
        <v>369</v>
      </c>
      <c r="I321" s="26">
        <v>0</v>
      </c>
      <c r="J321" s="25">
        <v>2885</v>
      </c>
      <c r="K321" s="26">
        <v>0</v>
      </c>
      <c r="L321" s="25">
        <f>J321+K321</f>
        <v>2885</v>
      </c>
      <c r="M321" s="26">
        <v>5.2359999999999998</v>
      </c>
      <c r="N321" s="27">
        <f>L321*M321</f>
        <v>15105.859999999999</v>
      </c>
      <c r="O321" s="27">
        <f>$N$321/4</f>
        <v>3776.4649999999997</v>
      </c>
      <c r="P321" s="27">
        <f t="shared" ref="P321:R321" si="104">$N$321/4</f>
        <v>3776.4649999999997</v>
      </c>
      <c r="Q321" s="27">
        <f t="shared" si="104"/>
        <v>3776.4649999999997</v>
      </c>
      <c r="R321" s="27">
        <f t="shared" si="104"/>
        <v>3776.4649999999997</v>
      </c>
      <c r="S321" s="74">
        <f t="shared" si="101"/>
        <v>2885</v>
      </c>
      <c r="T321" s="25">
        <f t="shared" si="102"/>
        <v>0</v>
      </c>
      <c r="U321" s="25"/>
      <c r="V321" s="25"/>
      <c r="W321" s="25"/>
      <c r="X321" s="25"/>
      <c r="Y321" s="25"/>
      <c r="Z321" s="25">
        <v>0</v>
      </c>
      <c r="AA321" s="25"/>
      <c r="AB321" s="25"/>
      <c r="AC321" s="25"/>
      <c r="AD321" s="25"/>
      <c r="AE321" s="25"/>
      <c r="AF321" s="25"/>
      <c r="AG321" s="25">
        <v>0</v>
      </c>
      <c r="AH321" s="25">
        <f t="shared" si="103"/>
        <v>0</v>
      </c>
      <c r="AI321" s="25"/>
      <c r="AJ321" s="25"/>
      <c r="AK321" s="25"/>
      <c r="AL321" s="25"/>
      <c r="AM321" s="25"/>
      <c r="AN321" s="25"/>
      <c r="AO321" s="25">
        <v>0</v>
      </c>
      <c r="AP321" s="25"/>
      <c r="AQ321" s="18" t="s">
        <v>1126</v>
      </c>
      <c r="AR321" s="18" t="s">
        <v>1133</v>
      </c>
      <c r="AS321" s="18"/>
      <c r="AT321" s="18"/>
      <c r="AU321" s="18"/>
      <c r="AV321" s="38"/>
      <c r="AW321" s="38"/>
      <c r="AX321" s="76" t="s">
        <v>1355</v>
      </c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</row>
    <row r="322" spans="1:75" s="11" customFormat="1" ht="25.5" customHeight="1" x14ac:dyDescent="0.25">
      <c r="A322" s="9"/>
      <c r="B322" s="61" t="s">
        <v>1426</v>
      </c>
      <c r="C322" s="73" t="s">
        <v>1327</v>
      </c>
      <c r="D322" s="9"/>
      <c r="E322" s="73" t="s">
        <v>1663</v>
      </c>
      <c r="F322" s="9"/>
      <c r="G322" s="69" t="s">
        <v>368</v>
      </c>
      <c r="H322" s="71" t="s">
        <v>370</v>
      </c>
      <c r="I322" s="26">
        <v>0</v>
      </c>
      <c r="J322" s="25">
        <v>4570</v>
      </c>
      <c r="K322" s="26">
        <v>0</v>
      </c>
      <c r="L322" s="25">
        <f t="shared" ref="L322:L325" si="105">J322+K322</f>
        <v>4570</v>
      </c>
      <c r="M322" s="26">
        <v>6.5529999999999999</v>
      </c>
      <c r="N322" s="27">
        <f t="shared" ref="N322:N324" si="106">L322*M322</f>
        <v>29947.21</v>
      </c>
      <c r="O322" s="27">
        <f>$N$322/4</f>
        <v>7486.8024999999998</v>
      </c>
      <c r="P322" s="27">
        <f t="shared" ref="P322:R322" si="107">$N$322/4</f>
        <v>7486.8024999999998</v>
      </c>
      <c r="Q322" s="27">
        <f t="shared" si="107"/>
        <v>7486.8024999999998</v>
      </c>
      <c r="R322" s="27">
        <f t="shared" si="107"/>
        <v>7486.8024999999998</v>
      </c>
      <c r="S322" s="74">
        <f t="shared" si="101"/>
        <v>4570</v>
      </c>
      <c r="T322" s="25">
        <f t="shared" si="102"/>
        <v>0</v>
      </c>
      <c r="U322" s="25"/>
      <c r="V322" s="25"/>
      <c r="W322" s="25"/>
      <c r="X322" s="25"/>
      <c r="Y322" s="25"/>
      <c r="Z322" s="25">
        <v>0</v>
      </c>
      <c r="AA322" s="25"/>
      <c r="AB322" s="25"/>
      <c r="AC322" s="25"/>
      <c r="AD322" s="25"/>
      <c r="AE322" s="25"/>
      <c r="AF322" s="25"/>
      <c r="AG322" s="25">
        <v>0</v>
      </c>
      <c r="AH322" s="25">
        <f t="shared" si="103"/>
        <v>0</v>
      </c>
      <c r="AI322" s="25"/>
      <c r="AJ322" s="25"/>
      <c r="AK322" s="25"/>
      <c r="AL322" s="25"/>
      <c r="AM322" s="25"/>
      <c r="AN322" s="25"/>
      <c r="AO322" s="25">
        <v>0</v>
      </c>
      <c r="AP322" s="25"/>
      <c r="AQ322" s="18" t="s">
        <v>1126</v>
      </c>
      <c r="AR322" s="18" t="s">
        <v>1133</v>
      </c>
      <c r="AS322" s="18"/>
      <c r="AT322" s="18"/>
      <c r="AU322" s="18"/>
      <c r="AV322" s="38"/>
      <c r="AW322" s="38"/>
      <c r="AX322" s="76" t="s">
        <v>1355</v>
      </c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</row>
    <row r="323" spans="1:75" s="11" customFormat="1" ht="25.5" customHeight="1" x14ac:dyDescent="0.25">
      <c r="A323" s="9"/>
      <c r="B323" s="61" t="s">
        <v>1426</v>
      </c>
      <c r="C323" s="73" t="s">
        <v>1327</v>
      </c>
      <c r="D323" s="9"/>
      <c r="E323" s="73" t="s">
        <v>1663</v>
      </c>
      <c r="F323" s="9"/>
      <c r="G323" s="69" t="s">
        <v>368</v>
      </c>
      <c r="H323" s="71" t="s">
        <v>371</v>
      </c>
      <c r="I323" s="26">
        <v>0</v>
      </c>
      <c r="J323" s="25">
        <v>2010</v>
      </c>
      <c r="K323" s="26">
        <v>0</v>
      </c>
      <c r="L323" s="25">
        <f t="shared" si="105"/>
        <v>2010</v>
      </c>
      <c r="M323" s="26">
        <v>2.06</v>
      </c>
      <c r="N323" s="27">
        <f t="shared" si="106"/>
        <v>4140.6000000000004</v>
      </c>
      <c r="O323" s="27">
        <f>$N$323/4</f>
        <v>1035.1500000000001</v>
      </c>
      <c r="P323" s="27">
        <f t="shared" ref="P323:R323" si="108">$N$323/4</f>
        <v>1035.1500000000001</v>
      </c>
      <c r="Q323" s="27">
        <f t="shared" si="108"/>
        <v>1035.1500000000001</v>
      </c>
      <c r="R323" s="27">
        <f t="shared" si="108"/>
        <v>1035.1500000000001</v>
      </c>
      <c r="S323" s="74">
        <f t="shared" si="101"/>
        <v>2010</v>
      </c>
      <c r="T323" s="25">
        <f t="shared" si="102"/>
        <v>0</v>
      </c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>
        <f t="shared" si="103"/>
        <v>0</v>
      </c>
      <c r="AI323" s="25"/>
      <c r="AJ323" s="25"/>
      <c r="AK323" s="25"/>
      <c r="AL323" s="25"/>
      <c r="AM323" s="25"/>
      <c r="AN323" s="25"/>
      <c r="AO323" s="25"/>
      <c r="AP323" s="25"/>
      <c r="AQ323" s="18" t="s">
        <v>1126</v>
      </c>
      <c r="AR323" s="18" t="s">
        <v>1133</v>
      </c>
      <c r="AS323" s="18"/>
      <c r="AT323" s="18"/>
      <c r="AU323" s="18"/>
      <c r="AV323" s="38"/>
      <c r="AW323" s="38"/>
      <c r="AX323" s="76" t="s">
        <v>1355</v>
      </c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</row>
    <row r="324" spans="1:75" s="11" customFormat="1" ht="25.5" customHeight="1" x14ac:dyDescent="0.25">
      <c r="A324" s="9"/>
      <c r="B324" s="61" t="s">
        <v>1426</v>
      </c>
      <c r="C324" s="73" t="s">
        <v>1327</v>
      </c>
      <c r="D324" s="9"/>
      <c r="E324" s="73" t="s">
        <v>1663</v>
      </c>
      <c r="F324" s="9"/>
      <c r="G324" s="69" t="s">
        <v>368</v>
      </c>
      <c r="H324" s="71" t="s">
        <v>372</v>
      </c>
      <c r="I324" s="26">
        <v>0</v>
      </c>
      <c r="J324" s="25">
        <v>5990</v>
      </c>
      <c r="K324" s="26">
        <v>0</v>
      </c>
      <c r="L324" s="25">
        <f t="shared" si="105"/>
        <v>5990</v>
      </c>
      <c r="M324" s="26">
        <v>7.8380000000000001</v>
      </c>
      <c r="N324" s="27">
        <f t="shared" si="106"/>
        <v>46949.62</v>
      </c>
      <c r="O324" s="27">
        <f>$N$324/4</f>
        <v>11737.405000000001</v>
      </c>
      <c r="P324" s="27">
        <f t="shared" ref="P324:R324" si="109">$N$324/4</f>
        <v>11737.405000000001</v>
      </c>
      <c r="Q324" s="27">
        <f t="shared" si="109"/>
        <v>11737.405000000001</v>
      </c>
      <c r="R324" s="27">
        <f t="shared" si="109"/>
        <v>11737.405000000001</v>
      </c>
      <c r="S324" s="74">
        <f t="shared" si="101"/>
        <v>5990</v>
      </c>
      <c r="T324" s="25">
        <f t="shared" si="102"/>
        <v>0</v>
      </c>
      <c r="U324" s="25"/>
      <c r="V324" s="25">
        <v>0</v>
      </c>
      <c r="W324" s="25"/>
      <c r="X324" s="25"/>
      <c r="Y324" s="25"/>
      <c r="Z324" s="25">
        <v>0</v>
      </c>
      <c r="AA324" s="25"/>
      <c r="AB324" s="25"/>
      <c r="AC324" s="25"/>
      <c r="AD324" s="25"/>
      <c r="AE324" s="25"/>
      <c r="AF324" s="25"/>
      <c r="AG324" s="25">
        <v>0</v>
      </c>
      <c r="AH324" s="25">
        <f t="shared" si="103"/>
        <v>0</v>
      </c>
      <c r="AI324" s="25"/>
      <c r="AJ324" s="25"/>
      <c r="AK324" s="25"/>
      <c r="AL324" s="25"/>
      <c r="AM324" s="25"/>
      <c r="AN324" s="25"/>
      <c r="AO324" s="25"/>
      <c r="AP324" s="25"/>
      <c r="AQ324" s="18" t="s">
        <v>1126</v>
      </c>
      <c r="AR324" s="18" t="s">
        <v>1133</v>
      </c>
      <c r="AS324" s="18"/>
      <c r="AT324" s="18"/>
      <c r="AU324" s="18"/>
      <c r="AV324" s="38"/>
      <c r="AW324" s="38"/>
      <c r="AX324" s="76" t="s">
        <v>1355</v>
      </c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</row>
    <row r="325" spans="1:75" ht="25.5" customHeight="1" x14ac:dyDescent="0.25">
      <c r="A325" s="3"/>
      <c r="B325" s="59" t="s">
        <v>1430</v>
      </c>
      <c r="C325" s="63" t="s">
        <v>1327</v>
      </c>
      <c r="D325" s="3"/>
      <c r="E325" s="3"/>
      <c r="F325" s="3"/>
      <c r="G325" s="69" t="s">
        <v>368</v>
      </c>
      <c r="H325" s="71" t="s">
        <v>373</v>
      </c>
      <c r="I325" s="22">
        <v>0</v>
      </c>
      <c r="J325" s="23">
        <v>12411</v>
      </c>
      <c r="K325" s="22">
        <v>130</v>
      </c>
      <c r="L325" s="25">
        <f t="shared" si="105"/>
        <v>12541</v>
      </c>
      <c r="M325" s="22">
        <v>87.322000000000003</v>
      </c>
      <c r="N325" s="24">
        <v>1095107.3591</v>
      </c>
      <c r="O325" s="24">
        <v>273776.84000000003</v>
      </c>
      <c r="P325" s="24">
        <v>273776.84000000003</v>
      </c>
      <c r="Q325" s="24">
        <v>273776.84000000003</v>
      </c>
      <c r="R325" s="24">
        <v>273776.84000000003</v>
      </c>
      <c r="S325" s="32">
        <f t="shared" si="101"/>
        <v>13691</v>
      </c>
      <c r="T325" s="23">
        <f t="shared" si="102"/>
        <v>1150</v>
      </c>
      <c r="U325" s="23"/>
      <c r="V325" s="23">
        <v>500</v>
      </c>
      <c r="W325" s="23"/>
      <c r="X325" s="23"/>
      <c r="Y325" s="23"/>
      <c r="Z325" s="23">
        <v>500</v>
      </c>
      <c r="AA325" s="23"/>
      <c r="AB325" s="23"/>
      <c r="AC325" s="23"/>
      <c r="AD325" s="23"/>
      <c r="AE325" s="23"/>
      <c r="AF325" s="23"/>
      <c r="AG325" s="23">
        <v>50</v>
      </c>
      <c r="AH325" s="23">
        <f t="shared" si="103"/>
        <v>100</v>
      </c>
      <c r="AI325" s="23"/>
      <c r="AJ325" s="23"/>
      <c r="AK325" s="23"/>
      <c r="AL325" s="23"/>
      <c r="AM325" s="23"/>
      <c r="AN325" s="23"/>
      <c r="AO325" s="23">
        <v>100</v>
      </c>
      <c r="AP325" s="23"/>
      <c r="AQ325" s="15" t="s">
        <v>1294</v>
      </c>
      <c r="AR325" s="15"/>
      <c r="AS325" s="15"/>
      <c r="AT325" s="15"/>
      <c r="AU325" s="15" t="s">
        <v>1132</v>
      </c>
      <c r="AV325" s="13"/>
      <c r="AW325" s="13"/>
      <c r="AX325" s="75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</row>
    <row r="326" spans="1:75" ht="25.5" customHeight="1" x14ac:dyDescent="0.25">
      <c r="A326" s="3"/>
      <c r="B326" s="59" t="s">
        <v>1442</v>
      </c>
      <c r="C326" s="63" t="s">
        <v>1327</v>
      </c>
      <c r="D326" s="3"/>
      <c r="E326" s="3"/>
      <c r="F326" s="3"/>
      <c r="G326" s="69" t="s">
        <v>368</v>
      </c>
      <c r="H326" s="71" t="s">
        <v>374</v>
      </c>
      <c r="I326" s="22">
        <v>0</v>
      </c>
      <c r="J326" s="23">
        <v>96060</v>
      </c>
      <c r="K326" s="22">
        <v>434880</v>
      </c>
      <c r="L326" s="23">
        <v>530940</v>
      </c>
      <c r="M326" s="22">
        <v>1.169</v>
      </c>
      <c r="N326" s="24">
        <v>620535.06310000003</v>
      </c>
      <c r="O326" s="24">
        <v>155133.76999999999</v>
      </c>
      <c r="P326" s="24">
        <v>155133.76999999999</v>
      </c>
      <c r="Q326" s="24">
        <v>155133.76999999999</v>
      </c>
      <c r="R326" s="24">
        <v>155133.76999999999</v>
      </c>
      <c r="S326" s="32">
        <f t="shared" si="101"/>
        <v>535750</v>
      </c>
      <c r="T326" s="23">
        <f t="shared" si="102"/>
        <v>4810</v>
      </c>
      <c r="U326" s="23"/>
      <c r="V326" s="23">
        <v>300</v>
      </c>
      <c r="W326" s="23"/>
      <c r="X326" s="23"/>
      <c r="Y326" s="23"/>
      <c r="Z326" s="23">
        <v>4000</v>
      </c>
      <c r="AA326" s="23"/>
      <c r="AB326" s="23"/>
      <c r="AC326" s="23"/>
      <c r="AD326" s="23"/>
      <c r="AE326" s="23">
        <v>450</v>
      </c>
      <c r="AF326" s="23"/>
      <c r="AG326" s="23">
        <v>60</v>
      </c>
      <c r="AH326" s="23">
        <f t="shared" si="103"/>
        <v>0</v>
      </c>
      <c r="AI326" s="23"/>
      <c r="AJ326" s="23"/>
      <c r="AK326" s="23"/>
      <c r="AL326" s="23"/>
      <c r="AM326" s="23"/>
      <c r="AN326" s="23"/>
      <c r="AO326" s="23"/>
      <c r="AP326" s="23"/>
      <c r="AQ326" s="15" t="s">
        <v>1294</v>
      </c>
      <c r="AR326" s="15"/>
      <c r="AS326" s="15"/>
      <c r="AT326" s="15"/>
      <c r="AU326" s="15" t="s">
        <v>1132</v>
      </c>
      <c r="AV326" s="13"/>
      <c r="AW326" s="13"/>
      <c r="AX326" s="75" t="s">
        <v>1373</v>
      </c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</row>
    <row r="327" spans="1:75" ht="25.5" customHeight="1" x14ac:dyDescent="0.25">
      <c r="A327" s="3"/>
      <c r="B327" s="59" t="s">
        <v>1442</v>
      </c>
      <c r="C327" s="63" t="s">
        <v>1327</v>
      </c>
      <c r="D327" s="3"/>
      <c r="E327" s="3"/>
      <c r="F327" s="3"/>
      <c r="G327" s="69" t="s">
        <v>368</v>
      </c>
      <c r="H327" s="71" t="s">
        <v>375</v>
      </c>
      <c r="I327" s="22">
        <v>0</v>
      </c>
      <c r="J327" s="23">
        <v>14410</v>
      </c>
      <c r="K327" s="22">
        <v>39140</v>
      </c>
      <c r="L327" s="23">
        <v>53550</v>
      </c>
      <c r="M327" s="22">
        <v>2.8650000000000002</v>
      </c>
      <c r="N327" s="24">
        <v>153432.61129999999</v>
      </c>
      <c r="O327" s="24">
        <v>38358.15</v>
      </c>
      <c r="P327" s="24">
        <v>38358.15</v>
      </c>
      <c r="Q327" s="24">
        <v>38358.15</v>
      </c>
      <c r="R327" s="24">
        <v>38358.15</v>
      </c>
      <c r="S327" s="32">
        <f t="shared" si="101"/>
        <v>54810</v>
      </c>
      <c r="T327" s="23">
        <f t="shared" si="102"/>
        <v>1260</v>
      </c>
      <c r="U327" s="23"/>
      <c r="V327" s="23">
        <v>400</v>
      </c>
      <c r="W327" s="23"/>
      <c r="X327" s="23"/>
      <c r="Y327" s="23"/>
      <c r="Z327" s="23">
        <v>500</v>
      </c>
      <c r="AA327" s="23"/>
      <c r="AB327" s="23"/>
      <c r="AC327" s="23"/>
      <c r="AD327" s="23"/>
      <c r="AE327" s="23">
        <v>300</v>
      </c>
      <c r="AF327" s="23"/>
      <c r="AG327" s="23">
        <v>60</v>
      </c>
      <c r="AH327" s="23">
        <f t="shared" si="103"/>
        <v>0</v>
      </c>
      <c r="AI327" s="23"/>
      <c r="AJ327" s="23"/>
      <c r="AK327" s="23"/>
      <c r="AL327" s="23"/>
      <c r="AM327" s="23"/>
      <c r="AN327" s="23"/>
      <c r="AO327" s="23"/>
      <c r="AP327" s="23"/>
      <c r="AQ327" s="15" t="s">
        <v>1294</v>
      </c>
      <c r="AR327" s="15"/>
      <c r="AS327" s="15"/>
      <c r="AT327" s="15"/>
      <c r="AU327" s="15" t="s">
        <v>1132</v>
      </c>
      <c r="AV327" s="13"/>
      <c r="AW327" s="13"/>
      <c r="AX327" s="75" t="s">
        <v>1373</v>
      </c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</row>
    <row r="328" spans="1:75" ht="25.5" customHeight="1" x14ac:dyDescent="0.25">
      <c r="A328" s="3"/>
      <c r="B328" s="59" t="s">
        <v>1442</v>
      </c>
      <c r="C328" s="63" t="s">
        <v>1327</v>
      </c>
      <c r="D328" s="3"/>
      <c r="E328" s="3"/>
      <c r="F328" s="3"/>
      <c r="G328" s="69" t="s">
        <v>368</v>
      </c>
      <c r="H328" s="71" t="s">
        <v>376</v>
      </c>
      <c r="I328" s="22">
        <v>0</v>
      </c>
      <c r="J328" s="23">
        <v>326163</v>
      </c>
      <c r="K328" s="22">
        <v>4326117</v>
      </c>
      <c r="L328" s="23">
        <v>4652280</v>
      </c>
      <c r="M328" s="22">
        <v>0.161</v>
      </c>
      <c r="N328" s="24">
        <v>749021.73230000003</v>
      </c>
      <c r="O328" s="24">
        <v>187255.43</v>
      </c>
      <c r="P328" s="24">
        <v>187255.43</v>
      </c>
      <c r="Q328" s="24">
        <v>187255.43</v>
      </c>
      <c r="R328" s="24">
        <v>187255.43</v>
      </c>
      <c r="S328" s="32">
        <f t="shared" si="101"/>
        <v>4668270</v>
      </c>
      <c r="T328" s="23">
        <f t="shared" si="102"/>
        <v>15990</v>
      </c>
      <c r="U328" s="23"/>
      <c r="V328" s="23">
        <v>200</v>
      </c>
      <c r="W328" s="23"/>
      <c r="X328" s="23">
        <v>300</v>
      </c>
      <c r="Y328" s="23"/>
      <c r="Z328" s="23">
        <v>3000</v>
      </c>
      <c r="AA328" s="23"/>
      <c r="AB328" s="23"/>
      <c r="AC328" s="23"/>
      <c r="AD328" s="23"/>
      <c r="AE328" s="23">
        <v>11000</v>
      </c>
      <c r="AF328" s="23"/>
      <c r="AG328" s="23">
        <v>200</v>
      </c>
      <c r="AH328" s="23">
        <f t="shared" si="103"/>
        <v>1290</v>
      </c>
      <c r="AI328" s="23">
        <v>390</v>
      </c>
      <c r="AJ328" s="23"/>
      <c r="AK328" s="23">
        <v>900</v>
      </c>
      <c r="AL328" s="23"/>
      <c r="AM328" s="23"/>
      <c r="AN328" s="23"/>
      <c r="AO328" s="23"/>
      <c r="AP328" s="23"/>
      <c r="AQ328" s="15" t="s">
        <v>1294</v>
      </c>
      <c r="AR328" s="15"/>
      <c r="AS328" s="15"/>
      <c r="AT328" s="15"/>
      <c r="AU328" s="15" t="s">
        <v>1132</v>
      </c>
      <c r="AV328" s="13"/>
      <c r="AW328" s="13"/>
      <c r="AX328" s="75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</row>
    <row r="329" spans="1:75" ht="25.5" customHeight="1" x14ac:dyDescent="0.25">
      <c r="A329" s="3"/>
      <c r="B329" s="59" t="s">
        <v>1426</v>
      </c>
      <c r="C329" s="63" t="s">
        <v>1327</v>
      </c>
      <c r="D329" s="3"/>
      <c r="E329" s="3"/>
      <c r="F329" s="3"/>
      <c r="G329" s="69" t="s">
        <v>368</v>
      </c>
      <c r="H329" s="71" t="s">
        <v>377</v>
      </c>
      <c r="I329" s="22">
        <v>0</v>
      </c>
      <c r="J329" s="23">
        <v>49560</v>
      </c>
      <c r="K329" s="23">
        <v>483980</v>
      </c>
      <c r="L329" s="23">
        <v>533540</v>
      </c>
      <c r="M329" s="22">
        <v>0.55800000000000005</v>
      </c>
      <c r="N329" s="24">
        <v>297470.15840000001</v>
      </c>
      <c r="O329" s="24">
        <v>74367.539999999994</v>
      </c>
      <c r="P329" s="24">
        <v>74367.539999999994</v>
      </c>
      <c r="Q329" s="24">
        <v>74367.539999999994</v>
      </c>
      <c r="R329" s="24">
        <v>74367.539999999994</v>
      </c>
      <c r="S329" s="32">
        <f t="shared" si="101"/>
        <v>534440</v>
      </c>
      <c r="T329" s="23">
        <f t="shared" si="102"/>
        <v>900</v>
      </c>
      <c r="U329" s="23"/>
      <c r="V329" s="23">
        <v>600</v>
      </c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>
        <f t="shared" si="103"/>
        <v>300</v>
      </c>
      <c r="AI329" s="23"/>
      <c r="AJ329" s="23"/>
      <c r="AK329" s="23"/>
      <c r="AL329" s="23"/>
      <c r="AM329" s="23"/>
      <c r="AN329" s="23">
        <v>300</v>
      </c>
      <c r="AO329" s="23"/>
      <c r="AP329" s="23"/>
      <c r="AQ329" s="15" t="s">
        <v>1126</v>
      </c>
      <c r="AR329" s="15"/>
      <c r="AS329" s="15"/>
      <c r="AT329" s="15"/>
      <c r="AU329" s="15" t="s">
        <v>1132</v>
      </c>
      <c r="AV329" s="13"/>
      <c r="AW329" s="13"/>
      <c r="AX329" s="75" t="s">
        <v>1373</v>
      </c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</row>
    <row r="330" spans="1:75" ht="25.5" customHeight="1" x14ac:dyDescent="0.25">
      <c r="A330" s="3"/>
      <c r="B330" s="59" t="s">
        <v>1440</v>
      </c>
      <c r="C330" s="63" t="s">
        <v>1327</v>
      </c>
      <c r="D330" s="3"/>
      <c r="E330" s="3"/>
      <c r="F330" s="3"/>
      <c r="G330" s="69" t="s">
        <v>378</v>
      </c>
      <c r="H330" s="71" t="s">
        <v>379</v>
      </c>
      <c r="I330" s="22">
        <v>0</v>
      </c>
      <c r="J330" s="23">
        <v>1855</v>
      </c>
      <c r="K330" s="23">
        <v>17845</v>
      </c>
      <c r="L330" s="23">
        <v>19700</v>
      </c>
      <c r="M330" s="22">
        <v>5.2359999999999998</v>
      </c>
      <c r="N330" s="24">
        <v>103139.62579999999</v>
      </c>
      <c r="O330" s="24">
        <v>25784.91</v>
      </c>
      <c r="P330" s="24">
        <v>25784.91</v>
      </c>
      <c r="Q330" s="24">
        <v>25784.91</v>
      </c>
      <c r="R330" s="24">
        <v>25784.91</v>
      </c>
      <c r="S330" s="32">
        <f t="shared" si="101"/>
        <v>19700</v>
      </c>
      <c r="T330" s="23">
        <f t="shared" si="102"/>
        <v>0</v>
      </c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>
        <f t="shared" si="103"/>
        <v>0</v>
      </c>
      <c r="AI330" s="23"/>
      <c r="AJ330" s="23"/>
      <c r="AK330" s="23"/>
      <c r="AL330" s="23"/>
      <c r="AM330" s="23"/>
      <c r="AN330" s="23"/>
      <c r="AO330" s="23"/>
      <c r="AP330" s="23"/>
      <c r="AQ330" s="15" t="s">
        <v>1294</v>
      </c>
      <c r="AR330" s="15"/>
      <c r="AS330" s="15"/>
      <c r="AT330" s="15"/>
      <c r="AU330" s="15" t="s">
        <v>1132</v>
      </c>
      <c r="AV330" s="13"/>
      <c r="AW330" s="13"/>
      <c r="AX330" s="75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</row>
    <row r="331" spans="1:75" ht="25.5" customHeight="1" x14ac:dyDescent="0.25">
      <c r="A331" s="3"/>
      <c r="B331" s="59" t="s">
        <v>1426</v>
      </c>
      <c r="C331" s="63" t="s">
        <v>1327</v>
      </c>
      <c r="D331" s="3"/>
      <c r="E331" s="3"/>
      <c r="F331" s="3"/>
      <c r="G331" s="69" t="s">
        <v>380</v>
      </c>
      <c r="H331" s="71" t="s">
        <v>344</v>
      </c>
      <c r="I331" s="22">
        <v>0</v>
      </c>
      <c r="J331" s="23">
        <v>63550</v>
      </c>
      <c r="K331" s="23">
        <v>82810</v>
      </c>
      <c r="L331" s="23">
        <v>146360</v>
      </c>
      <c r="M331" s="22">
        <v>0.59</v>
      </c>
      <c r="N331" s="24">
        <v>86401.723299999998</v>
      </c>
      <c r="O331" s="24">
        <v>21600.43</v>
      </c>
      <c r="P331" s="24">
        <v>21600.43</v>
      </c>
      <c r="Q331" s="24">
        <v>21600.43</v>
      </c>
      <c r="R331" s="24">
        <v>21600.43</v>
      </c>
      <c r="S331" s="32">
        <f t="shared" si="101"/>
        <v>146360</v>
      </c>
      <c r="T331" s="23">
        <f t="shared" si="102"/>
        <v>0</v>
      </c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>
        <f t="shared" si="103"/>
        <v>0</v>
      </c>
      <c r="AI331" s="23"/>
      <c r="AJ331" s="23"/>
      <c r="AK331" s="23"/>
      <c r="AL331" s="23"/>
      <c r="AM331" s="23"/>
      <c r="AN331" s="23"/>
      <c r="AO331" s="23"/>
      <c r="AP331" s="23"/>
      <c r="AQ331" s="15" t="s">
        <v>1126</v>
      </c>
      <c r="AR331" s="15" t="s">
        <v>1133</v>
      </c>
      <c r="AS331" s="15"/>
      <c r="AT331" s="15"/>
      <c r="AU331" s="40"/>
      <c r="AV331" s="40"/>
      <c r="AW331" s="40"/>
      <c r="AX331" s="75" t="s">
        <v>1355</v>
      </c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</row>
    <row r="332" spans="1:75" x14ac:dyDescent="0.25">
      <c r="A332" s="5"/>
      <c r="B332" s="60"/>
      <c r="C332" s="5"/>
      <c r="D332" s="5"/>
      <c r="E332" s="5"/>
      <c r="F332" s="5" t="s">
        <v>381</v>
      </c>
      <c r="G332" s="68" t="s">
        <v>382</v>
      </c>
      <c r="H332" s="66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32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49"/>
      <c r="AR332" s="49"/>
      <c r="AS332" s="50"/>
      <c r="AT332" s="50"/>
      <c r="AU332" s="49"/>
      <c r="AV332" s="49"/>
      <c r="AW332" s="49"/>
      <c r="AX332" s="7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</row>
    <row r="333" spans="1:75" ht="30" x14ac:dyDescent="0.25">
      <c r="A333" s="3"/>
      <c r="B333" s="59" t="s">
        <v>1426</v>
      </c>
      <c r="C333" s="63" t="s">
        <v>1327</v>
      </c>
      <c r="D333" s="3"/>
      <c r="E333" s="3"/>
      <c r="F333" s="3"/>
      <c r="G333" s="69" t="s">
        <v>383</v>
      </c>
      <c r="H333" s="71" t="s">
        <v>384</v>
      </c>
      <c r="I333" s="22">
        <v>0</v>
      </c>
      <c r="J333" s="22">
        <v>818</v>
      </c>
      <c r="K333" s="22">
        <v>119</v>
      </c>
      <c r="L333" s="22">
        <v>937</v>
      </c>
      <c r="M333" s="22">
        <v>51.344000000000001</v>
      </c>
      <c r="N333" s="24">
        <f>L333*M333</f>
        <v>48109.328000000001</v>
      </c>
      <c r="O333" s="24">
        <f>$N$333/4</f>
        <v>12027.332</v>
      </c>
      <c r="P333" s="24">
        <f>$N$333/4</f>
        <v>12027.332</v>
      </c>
      <c r="Q333" s="24">
        <f>$N$333/4</f>
        <v>12027.332</v>
      </c>
      <c r="R333" s="24">
        <f>$N$333/4</f>
        <v>12027.332</v>
      </c>
      <c r="S333" s="32">
        <f>L333+T333</f>
        <v>942</v>
      </c>
      <c r="T333" s="23">
        <f>U333+V333+W333+X333+Y333+Z333+AA333+AB333+AC333+AD333+AE333+AF333+AG333+AH333</f>
        <v>5</v>
      </c>
      <c r="U333" s="23"/>
      <c r="V333" s="23"/>
      <c r="W333" s="23"/>
      <c r="X333" s="23"/>
      <c r="Y333" s="23"/>
      <c r="Z333" s="23">
        <v>5</v>
      </c>
      <c r="AA333" s="23"/>
      <c r="AB333" s="23"/>
      <c r="AC333" s="23"/>
      <c r="AD333" s="23"/>
      <c r="AE333" s="23"/>
      <c r="AF333" s="23"/>
      <c r="AG333" s="23"/>
      <c r="AH333" s="23">
        <f>AJ333+AK333+AL333+AM333+AN333+AO333+AP333+AI333</f>
        <v>0</v>
      </c>
      <c r="AI333" s="23"/>
      <c r="AJ333" s="23"/>
      <c r="AK333" s="23"/>
      <c r="AL333" s="23"/>
      <c r="AM333" s="23"/>
      <c r="AN333" s="23"/>
      <c r="AO333" s="23"/>
      <c r="AP333" s="23"/>
      <c r="AQ333" s="15" t="s">
        <v>1126</v>
      </c>
      <c r="AR333" s="15" t="s">
        <v>1133</v>
      </c>
      <c r="AS333" s="15"/>
      <c r="AT333" s="15"/>
      <c r="AU333" s="15"/>
      <c r="AV333" s="15"/>
      <c r="AW333" s="15"/>
      <c r="AX333" s="75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</row>
    <row r="334" spans="1:75" x14ac:dyDescent="0.25">
      <c r="A334" s="5"/>
      <c r="B334" s="60"/>
      <c r="C334" s="5"/>
      <c r="D334" s="5"/>
      <c r="E334" s="5"/>
      <c r="F334" s="5" t="s">
        <v>385</v>
      </c>
      <c r="G334" s="68" t="s">
        <v>386</v>
      </c>
      <c r="H334" s="66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32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49"/>
      <c r="AR334" s="49"/>
      <c r="AS334" s="49"/>
      <c r="AT334" s="49"/>
      <c r="AU334" s="49"/>
      <c r="AV334" s="49"/>
      <c r="AW334" s="49"/>
      <c r="AX334" s="7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</row>
    <row r="335" spans="1:75" ht="35.25" customHeight="1" x14ac:dyDescent="0.25">
      <c r="A335" s="3"/>
      <c r="B335" s="59" t="s">
        <v>1440</v>
      </c>
      <c r="C335" s="63" t="s">
        <v>1327</v>
      </c>
      <c r="D335" s="3"/>
      <c r="E335" s="3"/>
      <c r="F335" s="3"/>
      <c r="G335" s="69" t="s">
        <v>387</v>
      </c>
      <c r="H335" s="71" t="s">
        <v>388</v>
      </c>
      <c r="I335" s="22">
        <v>0</v>
      </c>
      <c r="J335" s="23">
        <v>4510</v>
      </c>
      <c r="K335" s="22">
        <v>0</v>
      </c>
      <c r="L335" s="23">
        <v>4510</v>
      </c>
      <c r="M335" s="22">
        <v>42.978000000000002</v>
      </c>
      <c r="N335" s="24">
        <v>193832.23449999999</v>
      </c>
      <c r="O335" s="24">
        <v>48458.06</v>
      </c>
      <c r="P335" s="24">
        <v>48458.06</v>
      </c>
      <c r="Q335" s="24">
        <v>48458.06</v>
      </c>
      <c r="R335" s="24">
        <v>48458.06</v>
      </c>
      <c r="S335" s="32">
        <f>L335+T335</f>
        <v>4510</v>
      </c>
      <c r="T335" s="23">
        <f>U335+V335+W335+X335+Y335+Z335+AA335+AB335+AC335+AD335+AE335+AF335+AG335+AH335</f>
        <v>0</v>
      </c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>
        <f>AJ335+AK335+AL335+AM335+AN335+AO335+AP335+AI335</f>
        <v>0</v>
      </c>
      <c r="AI335" s="23"/>
      <c r="AJ335" s="23"/>
      <c r="AK335" s="23"/>
      <c r="AL335" s="23"/>
      <c r="AM335" s="23"/>
      <c r="AN335" s="23"/>
      <c r="AO335" s="23"/>
      <c r="AP335" s="23"/>
      <c r="AQ335" s="15" t="s">
        <v>1294</v>
      </c>
      <c r="AR335" s="15"/>
      <c r="AS335" s="15"/>
      <c r="AT335" s="15"/>
      <c r="AU335" s="15" t="s">
        <v>1132</v>
      </c>
      <c r="AV335" s="15"/>
      <c r="AW335" s="15"/>
      <c r="AX335" s="75" t="s">
        <v>1410</v>
      </c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</row>
    <row r="336" spans="1:75" s="11" customFormat="1" ht="35.25" customHeight="1" x14ac:dyDescent="0.25">
      <c r="A336" s="9"/>
      <c r="B336" s="61"/>
      <c r="C336" s="73" t="s">
        <v>1327</v>
      </c>
      <c r="D336" s="9"/>
      <c r="E336" s="73" t="s">
        <v>1774</v>
      </c>
      <c r="F336" s="9"/>
      <c r="G336" s="69" t="s">
        <v>1689</v>
      </c>
      <c r="H336" s="71" t="s">
        <v>1742</v>
      </c>
      <c r="I336" s="26">
        <v>0</v>
      </c>
      <c r="J336" s="25">
        <v>30884</v>
      </c>
      <c r="K336" s="25">
        <v>0</v>
      </c>
      <c r="L336" s="25">
        <v>30884</v>
      </c>
      <c r="M336" s="26">
        <v>61.56</v>
      </c>
      <c r="N336" s="27">
        <f>L336*M336</f>
        <v>1901219.04</v>
      </c>
      <c r="O336" s="27"/>
      <c r="P336" s="27">
        <f>$N$336/3</f>
        <v>633739.68000000005</v>
      </c>
      <c r="Q336" s="27">
        <f t="shared" ref="Q336:R336" si="110">$N$336/3</f>
        <v>633739.68000000005</v>
      </c>
      <c r="R336" s="27">
        <f t="shared" si="110"/>
        <v>633739.68000000005</v>
      </c>
      <c r="S336" s="74">
        <f>L336+T336</f>
        <v>30884</v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18"/>
      <c r="AR336" s="18"/>
      <c r="AS336" s="18"/>
      <c r="AT336" s="18"/>
      <c r="AU336" s="18"/>
      <c r="AV336" s="82"/>
      <c r="AW336" s="82"/>
      <c r="AX336" s="76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</row>
    <row r="337" spans="1:75" x14ac:dyDescent="0.25">
      <c r="A337" s="5"/>
      <c r="B337" s="60"/>
      <c r="C337" s="5"/>
      <c r="D337" s="5"/>
      <c r="E337" s="5"/>
      <c r="F337" s="5" t="s">
        <v>389</v>
      </c>
      <c r="G337" s="68" t="s">
        <v>390</v>
      </c>
      <c r="H337" s="66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32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54"/>
      <c r="AR337" s="54"/>
      <c r="AS337" s="54"/>
      <c r="AT337" s="54"/>
      <c r="AU337" s="54"/>
      <c r="AV337" s="52"/>
      <c r="AW337" s="52"/>
      <c r="AX337" s="7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</row>
    <row r="338" spans="1:75" x14ac:dyDescent="0.25">
      <c r="A338" s="5"/>
      <c r="B338" s="60"/>
      <c r="C338" s="5"/>
      <c r="D338" s="5"/>
      <c r="E338" s="5"/>
      <c r="F338" s="5" t="s">
        <v>391</v>
      </c>
      <c r="G338" s="68" t="s">
        <v>392</v>
      </c>
      <c r="H338" s="66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32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46"/>
      <c r="AR338" s="46"/>
      <c r="AS338" s="46"/>
      <c r="AT338" s="46"/>
      <c r="AU338" s="46"/>
      <c r="AV338" s="46"/>
      <c r="AW338" s="46"/>
      <c r="AX338" s="7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</row>
    <row r="339" spans="1:75" ht="30" x14ac:dyDescent="0.25">
      <c r="A339" s="3"/>
      <c r="B339" s="59" t="s">
        <v>1443</v>
      </c>
      <c r="C339" s="63" t="s">
        <v>1327</v>
      </c>
      <c r="D339" s="3"/>
      <c r="E339" s="3"/>
      <c r="F339" s="3"/>
      <c r="G339" s="69" t="s">
        <v>393</v>
      </c>
      <c r="H339" s="71" t="s">
        <v>394</v>
      </c>
      <c r="I339" s="22">
        <v>0</v>
      </c>
      <c r="J339" s="23">
        <v>2786</v>
      </c>
      <c r="K339" s="23">
        <v>16780</v>
      </c>
      <c r="L339" s="23">
        <v>19566</v>
      </c>
      <c r="M339" s="22">
        <v>8.298</v>
      </c>
      <c r="N339" s="24">
        <v>162349.16870000001</v>
      </c>
      <c r="O339" s="24">
        <v>40587.29</v>
      </c>
      <c r="P339" s="24">
        <v>40587.29</v>
      </c>
      <c r="Q339" s="24">
        <v>40587.29</v>
      </c>
      <c r="R339" s="24">
        <v>40587.29</v>
      </c>
      <c r="S339" s="32">
        <f t="shared" ref="S339:S363" si="111">L339+T339</f>
        <v>19586</v>
      </c>
      <c r="T339" s="23">
        <f t="shared" ref="T339:T363" si="112">U339+V339+W339+X339+Y339+Z339+AA339+AB339+AC339+AD339+AE339+AF339+AG339+AH339</f>
        <v>20</v>
      </c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>
        <v>20</v>
      </c>
      <c r="AF339" s="23"/>
      <c r="AG339" s="23"/>
      <c r="AH339" s="23">
        <f t="shared" ref="AH339:AH363" si="113">AJ339+AK339+AL339+AM339+AN339+AO339+AP339+AI339</f>
        <v>0</v>
      </c>
      <c r="AI339" s="23"/>
      <c r="AJ339" s="23"/>
      <c r="AK339" s="23"/>
      <c r="AL339" s="23"/>
      <c r="AM339" s="23"/>
      <c r="AN339" s="23"/>
      <c r="AO339" s="23"/>
      <c r="AP339" s="23"/>
      <c r="AQ339" s="15" t="s">
        <v>1294</v>
      </c>
      <c r="AR339" s="15"/>
      <c r="AS339" s="15"/>
      <c r="AT339" s="15"/>
      <c r="AU339" s="15" t="s">
        <v>1132</v>
      </c>
      <c r="AV339" s="15"/>
      <c r="AW339" s="15"/>
      <c r="AX339" s="75" t="s">
        <v>1377</v>
      </c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</row>
    <row r="340" spans="1:75" s="11" customFormat="1" ht="45" x14ac:dyDescent="0.25">
      <c r="A340" s="9"/>
      <c r="B340" s="61" t="s">
        <v>1320</v>
      </c>
      <c r="C340" s="73" t="s">
        <v>1327</v>
      </c>
      <c r="D340" s="9"/>
      <c r="E340" s="73" t="s">
        <v>1663</v>
      </c>
      <c r="F340" s="9"/>
      <c r="G340" s="69" t="s">
        <v>393</v>
      </c>
      <c r="H340" s="71" t="s">
        <v>395</v>
      </c>
      <c r="I340" s="26">
        <v>0</v>
      </c>
      <c r="J340" s="25">
        <v>0</v>
      </c>
      <c r="K340" s="25">
        <v>0</v>
      </c>
      <c r="L340" s="25">
        <f>J340+K340</f>
        <v>0</v>
      </c>
      <c r="M340" s="26">
        <v>7.9669999999999996</v>
      </c>
      <c r="N340" s="27">
        <f>L340*M340</f>
        <v>0</v>
      </c>
      <c r="O340" s="27">
        <f>$N$340/4</f>
        <v>0</v>
      </c>
      <c r="P340" s="27">
        <f>$N$340/4</f>
        <v>0</v>
      </c>
      <c r="Q340" s="27">
        <f>$N$340/4</f>
        <v>0</v>
      </c>
      <c r="R340" s="27">
        <f>$N$340/4</f>
        <v>0</v>
      </c>
      <c r="S340" s="74">
        <f t="shared" si="111"/>
        <v>60</v>
      </c>
      <c r="T340" s="25">
        <f t="shared" si="112"/>
        <v>60</v>
      </c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>
        <v>60</v>
      </c>
      <c r="AF340" s="25"/>
      <c r="AG340" s="25"/>
      <c r="AH340" s="25">
        <f t="shared" si="113"/>
        <v>0</v>
      </c>
      <c r="AI340" s="25"/>
      <c r="AJ340" s="25"/>
      <c r="AK340" s="25"/>
      <c r="AL340" s="25"/>
      <c r="AM340" s="25"/>
      <c r="AN340" s="25"/>
      <c r="AO340" s="25"/>
      <c r="AP340" s="25"/>
      <c r="AQ340" s="38" t="s">
        <v>1127</v>
      </c>
      <c r="AR340" s="38"/>
      <c r="AS340" s="38" t="s">
        <v>1145</v>
      </c>
      <c r="AT340" s="38"/>
      <c r="AU340" s="38" t="s">
        <v>1132</v>
      </c>
      <c r="AV340" s="18"/>
      <c r="AW340" s="18"/>
      <c r="AX340" s="76" t="s">
        <v>1362</v>
      </c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</row>
    <row r="341" spans="1:75" s="11" customFormat="1" ht="45" x14ac:dyDescent="0.25">
      <c r="A341" s="9"/>
      <c r="B341" s="61" t="s">
        <v>1320</v>
      </c>
      <c r="C341" s="73" t="s">
        <v>1327</v>
      </c>
      <c r="D341" s="9"/>
      <c r="E341" s="73" t="s">
        <v>1663</v>
      </c>
      <c r="F341" s="9"/>
      <c r="G341" s="69" t="s">
        <v>393</v>
      </c>
      <c r="H341" s="71" t="s">
        <v>396</v>
      </c>
      <c r="I341" s="26">
        <v>0</v>
      </c>
      <c r="J341" s="25">
        <v>0</v>
      </c>
      <c r="K341" s="25">
        <v>0</v>
      </c>
      <c r="L341" s="25">
        <v>0</v>
      </c>
      <c r="M341" s="26">
        <v>11.901999999999999</v>
      </c>
      <c r="N341" s="27">
        <f>L341*M341</f>
        <v>0</v>
      </c>
      <c r="O341" s="27">
        <f>$N$341/4</f>
        <v>0</v>
      </c>
      <c r="P341" s="27">
        <f>$N$341/4</f>
        <v>0</v>
      </c>
      <c r="Q341" s="27">
        <f>$N$341/4</f>
        <v>0</v>
      </c>
      <c r="R341" s="27">
        <f>$N$341/4</f>
        <v>0</v>
      </c>
      <c r="S341" s="74">
        <f t="shared" si="111"/>
        <v>420</v>
      </c>
      <c r="T341" s="25">
        <f t="shared" si="112"/>
        <v>420</v>
      </c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>
        <v>60</v>
      </c>
      <c r="AF341" s="25"/>
      <c r="AG341" s="25"/>
      <c r="AH341" s="25">
        <f t="shared" si="113"/>
        <v>360</v>
      </c>
      <c r="AI341" s="25"/>
      <c r="AJ341" s="25">
        <v>360</v>
      </c>
      <c r="AK341" s="25"/>
      <c r="AL341" s="25"/>
      <c r="AM341" s="25"/>
      <c r="AN341" s="25"/>
      <c r="AO341" s="25"/>
      <c r="AP341" s="25"/>
      <c r="AQ341" s="38" t="s">
        <v>1127</v>
      </c>
      <c r="AR341" s="38"/>
      <c r="AS341" s="38" t="s">
        <v>1145</v>
      </c>
      <c r="AT341" s="18"/>
      <c r="AU341" s="18"/>
      <c r="AV341" s="18"/>
      <c r="AW341" s="18"/>
      <c r="AX341" s="76" t="s">
        <v>1362</v>
      </c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</row>
    <row r="342" spans="1:75" ht="30" x14ac:dyDescent="0.25">
      <c r="A342" s="3"/>
      <c r="B342" s="59" t="s">
        <v>1443</v>
      </c>
      <c r="C342" s="63" t="s">
        <v>1327</v>
      </c>
      <c r="D342" s="3"/>
      <c r="E342" s="3"/>
      <c r="F342" s="3"/>
      <c r="G342" s="69" t="s">
        <v>393</v>
      </c>
      <c r="H342" s="71" t="s">
        <v>397</v>
      </c>
      <c r="I342" s="22">
        <v>0</v>
      </c>
      <c r="J342" s="23">
        <v>3433</v>
      </c>
      <c r="K342" s="23">
        <v>46625</v>
      </c>
      <c r="L342" s="23">
        <v>50058</v>
      </c>
      <c r="M342" s="22">
        <v>16.974</v>
      </c>
      <c r="N342" s="24">
        <v>849668.44839999999</v>
      </c>
      <c r="O342" s="24">
        <v>212417.11</v>
      </c>
      <c r="P342" s="24">
        <v>212417.11</v>
      </c>
      <c r="Q342" s="24">
        <v>212417.11</v>
      </c>
      <c r="R342" s="24">
        <v>212417.11</v>
      </c>
      <c r="S342" s="32">
        <f t="shared" si="111"/>
        <v>50078</v>
      </c>
      <c r="T342" s="23">
        <f t="shared" si="112"/>
        <v>20</v>
      </c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>
        <v>20</v>
      </c>
      <c r="AF342" s="23"/>
      <c r="AG342" s="23"/>
      <c r="AH342" s="23">
        <f t="shared" si="113"/>
        <v>0</v>
      </c>
      <c r="AI342" s="23"/>
      <c r="AJ342" s="23"/>
      <c r="AK342" s="23"/>
      <c r="AL342" s="23"/>
      <c r="AM342" s="23"/>
      <c r="AN342" s="23"/>
      <c r="AO342" s="23"/>
      <c r="AP342" s="23"/>
      <c r="AQ342" s="13" t="s">
        <v>1294</v>
      </c>
      <c r="AR342" s="13"/>
      <c r="AS342" s="13"/>
      <c r="AT342" s="13"/>
      <c r="AU342" s="13" t="s">
        <v>1132</v>
      </c>
      <c r="AV342" s="15"/>
      <c r="AW342" s="15"/>
      <c r="AX342" s="75" t="s">
        <v>1377</v>
      </c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</row>
    <row r="343" spans="1:75" ht="30" x14ac:dyDescent="0.25">
      <c r="A343" s="3"/>
      <c r="B343" s="59" t="s">
        <v>1480</v>
      </c>
      <c r="C343" s="63" t="s">
        <v>1307</v>
      </c>
      <c r="D343" s="3"/>
      <c r="E343" s="3"/>
      <c r="F343" s="3"/>
      <c r="G343" s="69" t="s">
        <v>398</v>
      </c>
      <c r="H343" s="71" t="s">
        <v>399</v>
      </c>
      <c r="I343" s="22">
        <v>0</v>
      </c>
      <c r="J343" s="23">
        <v>102710</v>
      </c>
      <c r="K343" s="22">
        <v>0</v>
      </c>
      <c r="L343" s="23">
        <v>102710</v>
      </c>
      <c r="M343" s="22">
        <v>3.0019999999999998</v>
      </c>
      <c r="N343" s="24">
        <v>308373.47409999999</v>
      </c>
      <c r="O343" s="24">
        <v>77093.37</v>
      </c>
      <c r="P343" s="24">
        <v>77093.37</v>
      </c>
      <c r="Q343" s="24">
        <v>77093.37</v>
      </c>
      <c r="R343" s="24">
        <v>77093.37</v>
      </c>
      <c r="S343" s="32">
        <f t="shared" si="111"/>
        <v>104310</v>
      </c>
      <c r="T343" s="23">
        <f t="shared" si="112"/>
        <v>1600</v>
      </c>
      <c r="U343" s="23"/>
      <c r="V343" s="23">
        <v>1000</v>
      </c>
      <c r="W343" s="23"/>
      <c r="X343" s="23"/>
      <c r="Y343" s="23"/>
      <c r="Z343" s="23">
        <v>600</v>
      </c>
      <c r="AA343" s="23"/>
      <c r="AB343" s="23"/>
      <c r="AC343" s="23"/>
      <c r="AD343" s="23"/>
      <c r="AE343" s="23"/>
      <c r="AF343" s="23"/>
      <c r="AG343" s="23"/>
      <c r="AH343" s="23">
        <f t="shared" si="113"/>
        <v>0</v>
      </c>
      <c r="AI343" s="23"/>
      <c r="AJ343" s="23"/>
      <c r="AK343" s="23"/>
      <c r="AL343" s="23"/>
      <c r="AM343" s="23"/>
      <c r="AN343" s="23"/>
      <c r="AO343" s="23"/>
      <c r="AP343" s="23"/>
      <c r="AQ343" s="13" t="s">
        <v>1294</v>
      </c>
      <c r="AR343" s="13"/>
      <c r="AS343" s="13"/>
      <c r="AT343" s="13"/>
      <c r="AU343" s="13" t="s">
        <v>1132</v>
      </c>
      <c r="AV343" s="40"/>
      <c r="AW343" s="40"/>
      <c r="AX343" s="75" t="s">
        <v>1386</v>
      </c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</row>
    <row r="344" spans="1:75" s="11" customFormat="1" ht="36" x14ac:dyDescent="0.25">
      <c r="A344" s="9"/>
      <c r="B344" s="59" t="s">
        <v>1480</v>
      </c>
      <c r="C344" s="73" t="s">
        <v>1307</v>
      </c>
      <c r="D344" s="9"/>
      <c r="E344" s="73" t="s">
        <v>1473</v>
      </c>
      <c r="F344" s="9"/>
      <c r="G344" s="69" t="s">
        <v>398</v>
      </c>
      <c r="H344" s="71" t="s">
        <v>400</v>
      </c>
      <c r="I344" s="26">
        <v>0</v>
      </c>
      <c r="J344" s="25">
        <v>21245</v>
      </c>
      <c r="K344" s="26">
        <v>0</v>
      </c>
      <c r="L344" s="25">
        <v>21245</v>
      </c>
      <c r="M344" s="26">
        <v>2.0779999999999998</v>
      </c>
      <c r="N344" s="27">
        <f>L344*M344</f>
        <v>44147.109999999993</v>
      </c>
      <c r="O344" s="27">
        <f>M344*N344</f>
        <v>91737.694579999981</v>
      </c>
      <c r="P344" s="27">
        <f>$O$344/4</f>
        <v>22934.423644999995</v>
      </c>
      <c r="Q344" s="27">
        <f t="shared" ref="Q344:R344" si="114">$O$344/4</f>
        <v>22934.423644999995</v>
      </c>
      <c r="R344" s="27">
        <f t="shared" si="114"/>
        <v>22934.423644999995</v>
      </c>
      <c r="S344" s="74">
        <f t="shared" si="111"/>
        <v>21245</v>
      </c>
      <c r="T344" s="25">
        <f t="shared" si="112"/>
        <v>0</v>
      </c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>
        <f t="shared" si="113"/>
        <v>0</v>
      </c>
      <c r="AI344" s="25"/>
      <c r="AJ344" s="25"/>
      <c r="AK344" s="25"/>
      <c r="AL344" s="25"/>
      <c r="AM344" s="25"/>
      <c r="AN344" s="25"/>
      <c r="AO344" s="25"/>
      <c r="AP344" s="25"/>
      <c r="AQ344" s="38" t="s">
        <v>1294</v>
      </c>
      <c r="AR344" s="38"/>
      <c r="AS344" s="38"/>
      <c r="AT344" s="38"/>
      <c r="AU344" s="38" t="s">
        <v>1132</v>
      </c>
      <c r="AV344" s="18"/>
      <c r="AW344" s="20"/>
      <c r="AX344" s="76" t="s">
        <v>1387</v>
      </c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</row>
    <row r="345" spans="1:75" s="11" customFormat="1" ht="30" x14ac:dyDescent="0.25">
      <c r="A345" s="9"/>
      <c r="B345" s="59" t="s">
        <v>1480</v>
      </c>
      <c r="C345" s="73" t="s">
        <v>1307</v>
      </c>
      <c r="D345" s="9"/>
      <c r="E345" s="9"/>
      <c r="F345" s="9"/>
      <c r="G345" s="69" t="s">
        <v>401</v>
      </c>
      <c r="H345" s="71" t="s">
        <v>402</v>
      </c>
      <c r="I345" s="26">
        <v>0</v>
      </c>
      <c r="J345" s="25">
        <v>1760</v>
      </c>
      <c r="K345" s="25">
        <v>43325</v>
      </c>
      <c r="L345" s="25">
        <v>45085</v>
      </c>
      <c r="M345" s="26">
        <v>3.7269999999999999</v>
      </c>
      <c r="N345" s="27">
        <v>168026.1594</v>
      </c>
      <c r="O345" s="27">
        <v>42006.54</v>
      </c>
      <c r="P345" s="27">
        <v>42006.54</v>
      </c>
      <c r="Q345" s="27">
        <v>42006.54</v>
      </c>
      <c r="R345" s="27">
        <v>42006.54</v>
      </c>
      <c r="S345" s="74">
        <f t="shared" si="111"/>
        <v>45145</v>
      </c>
      <c r="T345" s="25">
        <f t="shared" si="112"/>
        <v>60</v>
      </c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>
        <f t="shared" si="113"/>
        <v>60</v>
      </c>
      <c r="AI345" s="25"/>
      <c r="AJ345" s="25">
        <v>60</v>
      </c>
      <c r="AK345" s="25"/>
      <c r="AL345" s="25"/>
      <c r="AM345" s="25"/>
      <c r="AN345" s="25"/>
      <c r="AO345" s="25"/>
      <c r="AP345" s="25"/>
      <c r="AQ345" s="38" t="s">
        <v>1294</v>
      </c>
      <c r="AR345" s="38"/>
      <c r="AS345" s="38"/>
      <c r="AT345" s="38"/>
      <c r="AU345" s="38" t="s">
        <v>1132</v>
      </c>
      <c r="AV345" s="18"/>
      <c r="AW345" s="18"/>
      <c r="AX345" s="76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</row>
    <row r="346" spans="1:75" s="11" customFormat="1" ht="19.5" customHeight="1" x14ac:dyDescent="0.25">
      <c r="A346" s="9"/>
      <c r="B346" s="59" t="s">
        <v>1480</v>
      </c>
      <c r="C346" s="73" t="s">
        <v>1307</v>
      </c>
      <c r="D346" s="9"/>
      <c r="E346" s="9"/>
      <c r="F346" s="9"/>
      <c r="G346" s="69" t="s">
        <v>403</v>
      </c>
      <c r="H346" s="71" t="s">
        <v>404</v>
      </c>
      <c r="I346" s="26">
        <v>0</v>
      </c>
      <c r="J346" s="25">
        <v>195820</v>
      </c>
      <c r="K346" s="25">
        <v>29700</v>
      </c>
      <c r="L346" s="25">
        <f>J346+K346</f>
        <v>225520</v>
      </c>
      <c r="M346" s="26">
        <v>0.47699999999999998</v>
      </c>
      <c r="N346" s="27">
        <f>L346*M346</f>
        <v>107573.04</v>
      </c>
      <c r="O346" s="27">
        <f>$N$346/4</f>
        <v>26893.26</v>
      </c>
      <c r="P346" s="27">
        <f>$N$346/4</f>
        <v>26893.26</v>
      </c>
      <c r="Q346" s="27">
        <f>$N$346/4</f>
        <v>26893.26</v>
      </c>
      <c r="R346" s="27">
        <f>$N$346/4</f>
        <v>26893.26</v>
      </c>
      <c r="S346" s="74">
        <f t="shared" si="111"/>
        <v>226170</v>
      </c>
      <c r="T346" s="25">
        <f t="shared" si="112"/>
        <v>650</v>
      </c>
      <c r="U346" s="25"/>
      <c r="V346" s="25"/>
      <c r="W346" s="25">
        <v>150</v>
      </c>
      <c r="X346" s="25"/>
      <c r="Y346" s="25"/>
      <c r="Z346" s="25">
        <v>200</v>
      </c>
      <c r="AA346" s="25"/>
      <c r="AB346" s="25"/>
      <c r="AC346" s="25"/>
      <c r="AD346" s="25"/>
      <c r="AE346" s="25"/>
      <c r="AF346" s="25"/>
      <c r="AG346" s="25"/>
      <c r="AH346" s="25">
        <f t="shared" si="113"/>
        <v>300</v>
      </c>
      <c r="AI346" s="25"/>
      <c r="AJ346" s="25"/>
      <c r="AK346" s="25"/>
      <c r="AL346" s="25"/>
      <c r="AM346" s="25"/>
      <c r="AN346" s="25"/>
      <c r="AO346" s="25">
        <v>300</v>
      </c>
      <c r="AP346" s="25"/>
      <c r="AQ346" s="38" t="s">
        <v>1294</v>
      </c>
      <c r="AR346" s="38"/>
      <c r="AS346" s="38"/>
      <c r="AT346" s="38"/>
      <c r="AU346" s="38" t="s">
        <v>1132</v>
      </c>
      <c r="AV346" s="18"/>
      <c r="AW346" s="18"/>
      <c r="AX346" s="76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</row>
    <row r="347" spans="1:75" s="11" customFormat="1" ht="30" customHeight="1" x14ac:dyDescent="0.25">
      <c r="A347" s="9"/>
      <c r="B347" s="61" t="s">
        <v>1443</v>
      </c>
      <c r="C347" s="73" t="s">
        <v>1327</v>
      </c>
      <c r="D347" s="9"/>
      <c r="E347" s="9"/>
      <c r="F347" s="9"/>
      <c r="G347" s="69" t="s">
        <v>405</v>
      </c>
      <c r="H347" s="71" t="s">
        <v>406</v>
      </c>
      <c r="I347" s="26">
        <v>0</v>
      </c>
      <c r="J347" s="25">
        <v>1313</v>
      </c>
      <c r="K347" s="26">
        <v>0</v>
      </c>
      <c r="L347" s="25">
        <v>1313</v>
      </c>
      <c r="M347" s="26">
        <v>352.07900000000001</v>
      </c>
      <c r="N347" s="27">
        <v>462280.21539999999</v>
      </c>
      <c r="O347" s="27">
        <v>115570.05</v>
      </c>
      <c r="P347" s="27">
        <v>115570.05</v>
      </c>
      <c r="Q347" s="27">
        <v>115570.05</v>
      </c>
      <c r="R347" s="27">
        <v>115570.05</v>
      </c>
      <c r="S347" s="74">
        <f t="shared" si="111"/>
        <v>1513</v>
      </c>
      <c r="T347" s="25">
        <f t="shared" si="112"/>
        <v>200</v>
      </c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>
        <v>200</v>
      </c>
      <c r="AH347" s="25">
        <f t="shared" si="113"/>
        <v>0</v>
      </c>
      <c r="AI347" s="25"/>
      <c r="AJ347" s="25"/>
      <c r="AK347" s="25"/>
      <c r="AL347" s="25"/>
      <c r="AM347" s="25"/>
      <c r="AN347" s="25"/>
      <c r="AO347" s="25"/>
      <c r="AP347" s="25"/>
      <c r="AQ347" s="38" t="s">
        <v>1294</v>
      </c>
      <c r="AR347" s="38"/>
      <c r="AS347" s="38"/>
      <c r="AT347" s="38" t="s">
        <v>1146</v>
      </c>
      <c r="AU347" s="38"/>
      <c r="AV347" s="18"/>
      <c r="AW347" s="18"/>
      <c r="AX347" s="76" t="s">
        <v>1387</v>
      </c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</row>
    <row r="348" spans="1:75" s="11" customFormat="1" ht="33" customHeight="1" x14ac:dyDescent="0.25">
      <c r="A348" s="9"/>
      <c r="B348" s="61" t="s">
        <v>1320</v>
      </c>
      <c r="C348" s="73" t="s">
        <v>1327</v>
      </c>
      <c r="D348" s="9"/>
      <c r="E348" s="73" t="s">
        <v>1473</v>
      </c>
      <c r="F348" s="9"/>
      <c r="G348" s="69" t="s">
        <v>407</v>
      </c>
      <c r="H348" s="71" t="s">
        <v>408</v>
      </c>
      <c r="I348" s="26">
        <v>0</v>
      </c>
      <c r="J348" s="25">
        <v>65875</v>
      </c>
      <c r="K348" s="26">
        <v>0</v>
      </c>
      <c r="L348" s="25">
        <v>65875</v>
      </c>
      <c r="M348" s="26">
        <v>17.472000000000001</v>
      </c>
      <c r="N348" s="27">
        <f>L348*M348</f>
        <v>1150968</v>
      </c>
      <c r="O348" s="27">
        <f>$N$348/4</f>
        <v>287742</v>
      </c>
      <c r="P348" s="27">
        <f t="shared" ref="P348:R348" si="115">$N$348/4</f>
        <v>287742</v>
      </c>
      <c r="Q348" s="27">
        <f t="shared" si="115"/>
        <v>287742</v>
      </c>
      <c r="R348" s="27">
        <f t="shared" si="115"/>
        <v>287742</v>
      </c>
      <c r="S348" s="74">
        <f t="shared" si="111"/>
        <v>69625</v>
      </c>
      <c r="T348" s="25">
        <f t="shared" si="112"/>
        <v>3750</v>
      </c>
      <c r="U348" s="25"/>
      <c r="V348" s="25">
        <v>700</v>
      </c>
      <c r="W348" s="25"/>
      <c r="X348" s="25"/>
      <c r="Y348" s="25"/>
      <c r="Z348" s="25">
        <v>1000</v>
      </c>
      <c r="AA348" s="25"/>
      <c r="AB348" s="25"/>
      <c r="AC348" s="25"/>
      <c r="AD348" s="25"/>
      <c r="AE348" s="25"/>
      <c r="AF348" s="25"/>
      <c r="AG348" s="25">
        <v>2000</v>
      </c>
      <c r="AH348" s="25">
        <f t="shared" si="113"/>
        <v>50</v>
      </c>
      <c r="AI348" s="25"/>
      <c r="AJ348" s="25"/>
      <c r="AK348" s="25"/>
      <c r="AL348" s="25"/>
      <c r="AM348" s="25"/>
      <c r="AN348" s="25"/>
      <c r="AO348" s="25">
        <v>50</v>
      </c>
      <c r="AP348" s="25"/>
      <c r="AQ348" s="38" t="s">
        <v>1127</v>
      </c>
      <c r="AR348" s="38"/>
      <c r="AS348" s="38" t="s">
        <v>1147</v>
      </c>
      <c r="AT348" s="38"/>
      <c r="AU348" s="38"/>
      <c r="AV348" s="18"/>
      <c r="AW348" s="18"/>
      <c r="AX348" s="76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</row>
    <row r="349" spans="1:75" s="11" customFormat="1" ht="45" x14ac:dyDescent="0.25">
      <c r="A349" s="9"/>
      <c r="B349" s="61" t="s">
        <v>1443</v>
      </c>
      <c r="C349" s="73" t="s">
        <v>1327</v>
      </c>
      <c r="D349" s="9"/>
      <c r="E349" s="9"/>
      <c r="F349" s="9"/>
      <c r="G349" s="69" t="s">
        <v>409</v>
      </c>
      <c r="H349" s="71" t="s">
        <v>410</v>
      </c>
      <c r="I349" s="26">
        <v>0</v>
      </c>
      <c r="J349" s="25">
        <v>3953</v>
      </c>
      <c r="K349" s="25">
        <v>16855</v>
      </c>
      <c r="L349" s="25">
        <v>20808</v>
      </c>
      <c r="M349" s="26">
        <v>15.733000000000001</v>
      </c>
      <c r="N349" s="27">
        <v>327380.07740000001</v>
      </c>
      <c r="O349" s="27">
        <v>81845.02</v>
      </c>
      <c r="P349" s="27">
        <v>81845.02</v>
      </c>
      <c r="Q349" s="27">
        <v>81845.02</v>
      </c>
      <c r="R349" s="27">
        <v>81845.02</v>
      </c>
      <c r="S349" s="74">
        <f t="shared" si="111"/>
        <v>20858</v>
      </c>
      <c r="T349" s="25">
        <f t="shared" si="112"/>
        <v>50</v>
      </c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>
        <f t="shared" si="113"/>
        <v>50</v>
      </c>
      <c r="AI349" s="25"/>
      <c r="AJ349" s="25"/>
      <c r="AK349" s="25"/>
      <c r="AL349" s="25"/>
      <c r="AM349" s="25"/>
      <c r="AN349" s="25"/>
      <c r="AO349" s="25">
        <v>50</v>
      </c>
      <c r="AP349" s="25"/>
      <c r="AQ349" s="38" t="s">
        <v>1294</v>
      </c>
      <c r="AR349" s="38"/>
      <c r="AS349" s="38"/>
      <c r="AT349" s="38"/>
      <c r="AU349" s="38" t="s">
        <v>1132</v>
      </c>
      <c r="AV349" s="82"/>
      <c r="AW349" s="82"/>
      <c r="AX349" s="76" t="s">
        <v>1397</v>
      </c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</row>
    <row r="350" spans="1:75" s="11" customFormat="1" ht="36" x14ac:dyDescent="0.25">
      <c r="A350" s="9"/>
      <c r="B350" s="61" t="s">
        <v>1320</v>
      </c>
      <c r="C350" s="73" t="s">
        <v>1327</v>
      </c>
      <c r="D350" s="9"/>
      <c r="E350" s="73" t="s">
        <v>1473</v>
      </c>
      <c r="F350" s="9"/>
      <c r="G350" s="69" t="s">
        <v>411</v>
      </c>
      <c r="H350" s="71" t="s">
        <v>412</v>
      </c>
      <c r="I350" s="26">
        <v>0</v>
      </c>
      <c r="J350" s="25">
        <v>260736</v>
      </c>
      <c r="K350" s="25">
        <v>15400</v>
      </c>
      <c r="L350" s="25">
        <f>J350+K350</f>
        <v>276136</v>
      </c>
      <c r="M350" s="26">
        <v>32.262999999999998</v>
      </c>
      <c r="N350" s="27">
        <f>L350*M350</f>
        <v>8908975.7679999992</v>
      </c>
      <c r="O350" s="27">
        <f>$N$350/4</f>
        <v>2227243.9419999998</v>
      </c>
      <c r="P350" s="27">
        <f t="shared" ref="P350:R350" si="116">$N$350/4</f>
        <v>2227243.9419999998</v>
      </c>
      <c r="Q350" s="27">
        <f t="shared" si="116"/>
        <v>2227243.9419999998</v>
      </c>
      <c r="R350" s="27">
        <f t="shared" si="116"/>
        <v>2227243.9419999998</v>
      </c>
      <c r="S350" s="74">
        <f t="shared" si="111"/>
        <v>286536</v>
      </c>
      <c r="T350" s="25">
        <f t="shared" si="112"/>
        <v>10400</v>
      </c>
      <c r="U350" s="25"/>
      <c r="V350" s="25">
        <v>6000</v>
      </c>
      <c r="W350" s="25"/>
      <c r="X350" s="25"/>
      <c r="Y350" s="25"/>
      <c r="Z350" s="25">
        <v>4000</v>
      </c>
      <c r="AA350" s="25"/>
      <c r="AB350" s="25"/>
      <c r="AC350" s="25"/>
      <c r="AD350" s="25"/>
      <c r="AE350" s="25"/>
      <c r="AF350" s="25"/>
      <c r="AG350" s="25">
        <v>300</v>
      </c>
      <c r="AH350" s="25">
        <f t="shared" si="113"/>
        <v>100</v>
      </c>
      <c r="AI350" s="25"/>
      <c r="AJ350" s="25"/>
      <c r="AK350" s="25"/>
      <c r="AL350" s="25"/>
      <c r="AM350" s="25"/>
      <c r="AN350" s="25"/>
      <c r="AO350" s="25">
        <v>100</v>
      </c>
      <c r="AP350" s="25"/>
      <c r="AQ350" s="38" t="s">
        <v>1127</v>
      </c>
      <c r="AR350" s="38"/>
      <c r="AS350" s="38" t="s">
        <v>1146</v>
      </c>
      <c r="AT350" s="38"/>
      <c r="AU350" s="38"/>
      <c r="AV350" s="18"/>
      <c r="AW350" s="18"/>
      <c r="AX350" s="76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</row>
    <row r="351" spans="1:75" ht="45" x14ac:dyDescent="0.25">
      <c r="A351" s="3"/>
      <c r="B351" s="59" t="s">
        <v>1320</v>
      </c>
      <c r="C351" s="63" t="s">
        <v>1327</v>
      </c>
      <c r="D351" s="3"/>
      <c r="E351" s="3"/>
      <c r="F351" s="3"/>
      <c r="G351" s="69" t="s">
        <v>411</v>
      </c>
      <c r="H351" s="71" t="s">
        <v>413</v>
      </c>
      <c r="I351" s="22">
        <v>0</v>
      </c>
      <c r="J351" s="23">
        <v>15970</v>
      </c>
      <c r="K351" s="22">
        <v>350</v>
      </c>
      <c r="L351" s="23">
        <f>J351+K351</f>
        <v>16320</v>
      </c>
      <c r="M351" s="22">
        <v>14.292999999999999</v>
      </c>
      <c r="N351" s="24">
        <f>L351*M351</f>
        <v>233261.75999999998</v>
      </c>
      <c r="O351" s="24">
        <f>$N$351/4</f>
        <v>58315.439999999995</v>
      </c>
      <c r="P351" s="24">
        <f>$N$351/4</f>
        <v>58315.439999999995</v>
      </c>
      <c r="Q351" s="24">
        <f>$N$351/4</f>
        <v>58315.439999999995</v>
      </c>
      <c r="R351" s="24">
        <f>$N$351/4</f>
        <v>58315.439999999995</v>
      </c>
      <c r="S351" s="32">
        <f t="shared" si="111"/>
        <v>16330</v>
      </c>
      <c r="T351" s="23">
        <f t="shared" si="112"/>
        <v>10</v>
      </c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>
        <f t="shared" si="113"/>
        <v>10</v>
      </c>
      <c r="AI351" s="23"/>
      <c r="AJ351" s="23"/>
      <c r="AK351" s="23"/>
      <c r="AL351" s="23"/>
      <c r="AM351" s="23"/>
      <c r="AN351" s="23"/>
      <c r="AO351" s="23">
        <v>10</v>
      </c>
      <c r="AP351" s="23"/>
      <c r="AQ351" s="13" t="s">
        <v>1127</v>
      </c>
      <c r="AR351" s="13"/>
      <c r="AS351" s="13" t="s">
        <v>1146</v>
      </c>
      <c r="AT351" s="13"/>
      <c r="AU351" s="13"/>
      <c r="AV351" s="15"/>
      <c r="AW351" s="15"/>
      <c r="AX351" s="75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</row>
    <row r="352" spans="1:75" s="11" customFormat="1" ht="36" x14ac:dyDescent="0.25">
      <c r="A352" s="9"/>
      <c r="B352" s="61"/>
      <c r="C352" s="73" t="s">
        <v>1327</v>
      </c>
      <c r="D352" s="9"/>
      <c r="E352" s="73" t="s">
        <v>1498</v>
      </c>
      <c r="F352" s="9"/>
      <c r="G352" s="69" t="s">
        <v>414</v>
      </c>
      <c r="H352" s="71" t="s">
        <v>415</v>
      </c>
      <c r="I352" s="26">
        <v>0</v>
      </c>
      <c r="J352" s="25">
        <v>0</v>
      </c>
      <c r="K352" s="25">
        <v>0</v>
      </c>
      <c r="L352" s="25">
        <v>0</v>
      </c>
      <c r="M352" s="26">
        <v>150.083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74">
        <f t="shared" si="111"/>
        <v>0</v>
      </c>
      <c r="T352" s="25">
        <f t="shared" si="112"/>
        <v>0</v>
      </c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>
        <f t="shared" si="113"/>
        <v>0</v>
      </c>
      <c r="AI352" s="25"/>
      <c r="AJ352" s="25"/>
      <c r="AK352" s="25"/>
      <c r="AL352" s="25"/>
      <c r="AM352" s="25"/>
      <c r="AN352" s="25"/>
      <c r="AO352" s="25"/>
      <c r="AP352" s="25"/>
      <c r="AQ352" s="38" t="s">
        <v>1127</v>
      </c>
      <c r="AR352" s="38"/>
      <c r="AS352" s="38" t="s">
        <v>1131</v>
      </c>
      <c r="AT352" s="38"/>
      <c r="AU352" s="38"/>
      <c r="AV352" s="18"/>
      <c r="AW352" s="18"/>
      <c r="AX352" s="76" t="s">
        <v>1375</v>
      </c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</row>
    <row r="353" spans="1:75" ht="32.25" customHeight="1" x14ac:dyDescent="0.25">
      <c r="A353" s="3"/>
      <c r="B353" s="59" t="s">
        <v>1320</v>
      </c>
      <c r="C353" s="63" t="s">
        <v>1327</v>
      </c>
      <c r="D353" s="3"/>
      <c r="E353" s="3"/>
      <c r="F353" s="3"/>
      <c r="G353" s="69" t="s">
        <v>414</v>
      </c>
      <c r="H353" s="71" t="s">
        <v>416</v>
      </c>
      <c r="I353" s="22">
        <v>0</v>
      </c>
      <c r="J353" s="23">
        <v>4160</v>
      </c>
      <c r="K353" s="22">
        <v>0</v>
      </c>
      <c r="L353" s="23">
        <v>4160</v>
      </c>
      <c r="M353" s="22">
        <v>11.869</v>
      </c>
      <c r="N353" s="24">
        <v>49376.502200000003</v>
      </c>
      <c r="O353" s="24">
        <v>12344.13</v>
      </c>
      <c r="P353" s="24">
        <v>12344.13</v>
      </c>
      <c r="Q353" s="24">
        <v>12344.13</v>
      </c>
      <c r="R353" s="24">
        <v>12344.13</v>
      </c>
      <c r="S353" s="32">
        <f t="shared" si="111"/>
        <v>4160</v>
      </c>
      <c r="T353" s="23">
        <f t="shared" si="112"/>
        <v>0</v>
      </c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>
        <f t="shared" si="113"/>
        <v>0</v>
      </c>
      <c r="AI353" s="23"/>
      <c r="AJ353" s="23"/>
      <c r="AK353" s="23"/>
      <c r="AL353" s="23"/>
      <c r="AM353" s="23"/>
      <c r="AN353" s="23"/>
      <c r="AO353" s="23"/>
      <c r="AP353" s="23"/>
      <c r="AQ353" s="13" t="s">
        <v>1127</v>
      </c>
      <c r="AR353" s="13"/>
      <c r="AS353" s="13" t="s">
        <v>1148</v>
      </c>
      <c r="AT353" s="13"/>
      <c r="AU353" s="15"/>
      <c r="AV353" s="15"/>
      <c r="AW353" s="14"/>
      <c r="AX353" s="75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</row>
    <row r="354" spans="1:75" ht="32.25" customHeight="1" x14ac:dyDescent="0.25">
      <c r="A354" s="3"/>
      <c r="B354" s="59" t="s">
        <v>1320</v>
      </c>
      <c r="C354" s="63" t="s">
        <v>1327</v>
      </c>
      <c r="D354" s="3"/>
      <c r="E354" s="3"/>
      <c r="F354" s="3"/>
      <c r="G354" s="69" t="s">
        <v>414</v>
      </c>
      <c r="H354" s="71" t="s">
        <v>417</v>
      </c>
      <c r="I354" s="22">
        <v>0</v>
      </c>
      <c r="J354" s="23">
        <v>12261</v>
      </c>
      <c r="K354" s="22">
        <v>0</v>
      </c>
      <c r="L354" s="23">
        <v>12261</v>
      </c>
      <c r="M354" s="22">
        <v>22.823</v>
      </c>
      <c r="N354" s="24">
        <f>L354*M354</f>
        <v>279832.80300000001</v>
      </c>
      <c r="O354" s="24">
        <f>$N$354/4</f>
        <v>69958.200750000004</v>
      </c>
      <c r="P354" s="24">
        <f>$N$354/4</f>
        <v>69958.200750000004</v>
      </c>
      <c r="Q354" s="24">
        <f>$N$354/4</f>
        <v>69958.200750000004</v>
      </c>
      <c r="R354" s="24">
        <f>$N$354/4</f>
        <v>69958.200750000004</v>
      </c>
      <c r="S354" s="32">
        <f t="shared" si="111"/>
        <v>12561</v>
      </c>
      <c r="T354" s="23">
        <f t="shared" si="112"/>
        <v>300</v>
      </c>
      <c r="U354" s="23"/>
      <c r="V354" s="23">
        <v>300</v>
      </c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>
        <f t="shared" si="113"/>
        <v>0</v>
      </c>
      <c r="AI354" s="23"/>
      <c r="AJ354" s="23"/>
      <c r="AK354" s="23"/>
      <c r="AL354" s="23"/>
      <c r="AM354" s="23"/>
      <c r="AN354" s="23"/>
      <c r="AO354" s="23"/>
      <c r="AP354" s="23"/>
      <c r="AQ354" s="13" t="s">
        <v>1127</v>
      </c>
      <c r="AR354" s="13"/>
      <c r="AS354" s="13" t="s">
        <v>1148</v>
      </c>
      <c r="AT354" s="13"/>
      <c r="AU354" s="15"/>
      <c r="AV354" s="15"/>
      <c r="AW354" s="14"/>
      <c r="AX354" s="75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</row>
    <row r="355" spans="1:75" ht="32.25" customHeight="1" x14ac:dyDescent="0.25">
      <c r="A355" s="3"/>
      <c r="B355" s="59" t="s">
        <v>1316</v>
      </c>
      <c r="C355" s="63" t="s">
        <v>1327</v>
      </c>
      <c r="D355" s="3"/>
      <c r="E355" s="3"/>
      <c r="F355" s="3"/>
      <c r="G355" s="69" t="s">
        <v>414</v>
      </c>
      <c r="H355" s="71" t="s">
        <v>418</v>
      </c>
      <c r="I355" s="23">
        <v>7740</v>
      </c>
      <c r="J355" s="23">
        <v>152076</v>
      </c>
      <c r="K355" s="22">
        <v>0</v>
      </c>
      <c r="L355" s="23">
        <f>I355+J355</f>
        <v>159816</v>
      </c>
      <c r="M355" s="22">
        <v>24.164999999999999</v>
      </c>
      <c r="N355" s="24">
        <f>L355*M355</f>
        <v>3861953.6399999997</v>
      </c>
      <c r="O355" s="24">
        <f>$N$355/4</f>
        <v>965488.40999999992</v>
      </c>
      <c r="P355" s="24">
        <f>$N$355/4</f>
        <v>965488.40999999992</v>
      </c>
      <c r="Q355" s="24">
        <f>$N$355/4</f>
        <v>965488.40999999992</v>
      </c>
      <c r="R355" s="24">
        <f>$N$355/4</f>
        <v>965488.40999999992</v>
      </c>
      <c r="S355" s="32">
        <f t="shared" si="111"/>
        <v>163916</v>
      </c>
      <c r="T355" s="23">
        <f t="shared" si="112"/>
        <v>4100</v>
      </c>
      <c r="U355" s="23"/>
      <c r="V355" s="23">
        <v>1800</v>
      </c>
      <c r="W355" s="23"/>
      <c r="X355" s="23"/>
      <c r="Y355" s="23"/>
      <c r="Z355" s="23">
        <v>1000</v>
      </c>
      <c r="AA355" s="23"/>
      <c r="AB355" s="23"/>
      <c r="AC355" s="23"/>
      <c r="AD355" s="23"/>
      <c r="AE355" s="23"/>
      <c r="AF355" s="23"/>
      <c r="AG355" s="23">
        <v>1200</v>
      </c>
      <c r="AH355" s="23">
        <f t="shared" si="113"/>
        <v>100</v>
      </c>
      <c r="AI355" s="23"/>
      <c r="AJ355" s="23"/>
      <c r="AK355" s="23"/>
      <c r="AL355" s="23"/>
      <c r="AM355" s="23"/>
      <c r="AN355" s="23"/>
      <c r="AO355" s="23">
        <v>100</v>
      </c>
      <c r="AP355" s="23"/>
      <c r="AQ355" s="13" t="s">
        <v>1127</v>
      </c>
      <c r="AR355" s="13"/>
      <c r="AS355" s="13" t="s">
        <v>1148</v>
      </c>
      <c r="AT355" s="13"/>
      <c r="AU355" s="15"/>
      <c r="AV355" s="15"/>
      <c r="AW355" s="15"/>
      <c r="AX355" s="75" t="s">
        <v>1375</v>
      </c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</row>
    <row r="356" spans="1:75" ht="33" customHeight="1" x14ac:dyDescent="0.25">
      <c r="A356" s="3"/>
      <c r="B356" s="59" t="s">
        <v>1320</v>
      </c>
      <c r="C356" s="63" t="s">
        <v>1327</v>
      </c>
      <c r="D356" s="3"/>
      <c r="E356" s="3"/>
      <c r="F356" s="3"/>
      <c r="G356" s="69" t="s">
        <v>414</v>
      </c>
      <c r="H356" s="71" t="s">
        <v>419</v>
      </c>
      <c r="I356" s="23">
        <v>0</v>
      </c>
      <c r="J356" s="23">
        <v>1300</v>
      </c>
      <c r="K356" s="22">
        <v>0</v>
      </c>
      <c r="L356" s="23">
        <v>1300</v>
      </c>
      <c r="M356" s="22">
        <v>4.335</v>
      </c>
      <c r="N356" s="24">
        <f>L356*M356</f>
        <v>5635.5</v>
      </c>
      <c r="O356" s="24">
        <f>$N$356/4</f>
        <v>1408.875</v>
      </c>
      <c r="P356" s="24">
        <f>$N$356/4</f>
        <v>1408.875</v>
      </c>
      <c r="Q356" s="24">
        <f>$N$356/4</f>
        <v>1408.875</v>
      </c>
      <c r="R356" s="24">
        <f>$N$356/4</f>
        <v>1408.875</v>
      </c>
      <c r="S356" s="32">
        <f t="shared" si="111"/>
        <v>7400</v>
      </c>
      <c r="T356" s="23">
        <f t="shared" si="112"/>
        <v>6100</v>
      </c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>
        <v>100</v>
      </c>
      <c r="AH356" s="23">
        <f t="shared" si="113"/>
        <v>6000</v>
      </c>
      <c r="AI356" s="23"/>
      <c r="AJ356" s="23">
        <v>6000</v>
      </c>
      <c r="AK356" s="23"/>
      <c r="AL356" s="23"/>
      <c r="AM356" s="23"/>
      <c r="AN356" s="23"/>
      <c r="AO356" s="23"/>
      <c r="AP356" s="23"/>
      <c r="AQ356" s="13" t="s">
        <v>1127</v>
      </c>
      <c r="AR356" s="13"/>
      <c r="AS356" s="13" t="s">
        <v>1131</v>
      </c>
      <c r="AT356" s="13" t="s">
        <v>1149</v>
      </c>
      <c r="AU356" s="15"/>
      <c r="AV356" s="15"/>
      <c r="AW356" s="17"/>
      <c r="AX356" s="75" t="s">
        <v>1388</v>
      </c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</row>
    <row r="357" spans="1:75" ht="26.25" customHeight="1" x14ac:dyDescent="0.25">
      <c r="A357" s="3"/>
      <c r="B357" s="59" t="s">
        <v>1320</v>
      </c>
      <c r="C357" s="63" t="s">
        <v>1327</v>
      </c>
      <c r="D357" s="3"/>
      <c r="E357" s="3"/>
      <c r="F357" s="3"/>
      <c r="G357" s="69" t="s">
        <v>420</v>
      </c>
      <c r="H357" s="71" t="s">
        <v>421</v>
      </c>
      <c r="I357" s="22">
        <v>600</v>
      </c>
      <c r="J357" s="23">
        <v>57073</v>
      </c>
      <c r="K357" s="22">
        <v>0</v>
      </c>
      <c r="L357" s="23">
        <f>I357+J357</f>
        <v>57673</v>
      </c>
      <c r="M357" s="22">
        <v>8.3030000000000008</v>
      </c>
      <c r="N357" s="24">
        <f>L357*M357</f>
        <v>478858.91900000005</v>
      </c>
      <c r="O357" s="24">
        <f>$N$357/4</f>
        <v>119714.72975000001</v>
      </c>
      <c r="P357" s="24">
        <f>$N$357/4</f>
        <v>119714.72975000001</v>
      </c>
      <c r="Q357" s="24">
        <f>$N$357/4</f>
        <v>119714.72975000001</v>
      </c>
      <c r="R357" s="24">
        <f>$N$357/4</f>
        <v>119714.72975000001</v>
      </c>
      <c r="S357" s="32">
        <f t="shared" si="111"/>
        <v>58423</v>
      </c>
      <c r="T357" s="23">
        <f t="shared" si="112"/>
        <v>750</v>
      </c>
      <c r="U357" s="23"/>
      <c r="V357" s="23">
        <v>250</v>
      </c>
      <c r="W357" s="23"/>
      <c r="X357" s="23"/>
      <c r="Y357" s="23"/>
      <c r="Z357" s="23">
        <v>200</v>
      </c>
      <c r="AA357" s="23"/>
      <c r="AB357" s="23"/>
      <c r="AC357" s="23"/>
      <c r="AD357" s="23"/>
      <c r="AE357" s="23"/>
      <c r="AF357" s="23"/>
      <c r="AG357" s="23">
        <v>200</v>
      </c>
      <c r="AH357" s="23">
        <f t="shared" si="113"/>
        <v>100</v>
      </c>
      <c r="AI357" s="23"/>
      <c r="AJ357" s="23"/>
      <c r="AK357" s="23"/>
      <c r="AL357" s="23"/>
      <c r="AM357" s="23"/>
      <c r="AN357" s="23"/>
      <c r="AO357" s="23">
        <v>100</v>
      </c>
      <c r="AP357" s="23"/>
      <c r="AQ357" s="13" t="s">
        <v>1294</v>
      </c>
      <c r="AR357" s="13"/>
      <c r="AS357" s="13" t="s">
        <v>1150</v>
      </c>
      <c r="AT357" s="15" t="s">
        <v>1302</v>
      </c>
      <c r="AU357" s="15"/>
      <c r="AV357" s="15"/>
      <c r="AW357" s="15"/>
      <c r="AX357" s="75" t="s">
        <v>1375</v>
      </c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</row>
    <row r="358" spans="1:75" ht="58.5" customHeight="1" x14ac:dyDescent="0.25">
      <c r="A358" s="3"/>
      <c r="B358" s="59" t="s">
        <v>1320</v>
      </c>
      <c r="C358" s="63" t="s">
        <v>1327</v>
      </c>
      <c r="D358" s="3"/>
      <c r="E358" s="3"/>
      <c r="F358" s="3"/>
      <c r="G358" s="69" t="s">
        <v>420</v>
      </c>
      <c r="H358" s="71" t="s">
        <v>422</v>
      </c>
      <c r="I358" s="22">
        <v>500</v>
      </c>
      <c r="J358" s="23">
        <v>5915</v>
      </c>
      <c r="K358" s="23">
        <v>5400</v>
      </c>
      <c r="L358" s="23">
        <v>11815</v>
      </c>
      <c r="M358" s="22">
        <v>2.6589999999999998</v>
      </c>
      <c r="N358" s="24">
        <v>31421.9689</v>
      </c>
      <c r="O358" s="24">
        <v>7855.49</v>
      </c>
      <c r="P358" s="24">
        <v>7855.49</v>
      </c>
      <c r="Q358" s="24">
        <v>7855.49</v>
      </c>
      <c r="R358" s="24">
        <v>7855.49</v>
      </c>
      <c r="S358" s="32">
        <f t="shared" si="111"/>
        <v>12085</v>
      </c>
      <c r="T358" s="23">
        <f t="shared" si="112"/>
        <v>270</v>
      </c>
      <c r="U358" s="23"/>
      <c r="V358" s="23"/>
      <c r="W358" s="23"/>
      <c r="X358" s="23">
        <v>10</v>
      </c>
      <c r="Y358" s="23"/>
      <c r="Z358" s="23"/>
      <c r="AA358" s="23"/>
      <c r="AB358" s="23"/>
      <c r="AC358" s="23"/>
      <c r="AD358" s="23"/>
      <c r="AE358" s="23">
        <v>100</v>
      </c>
      <c r="AF358" s="23"/>
      <c r="AG358" s="23">
        <v>100</v>
      </c>
      <c r="AH358" s="23">
        <f t="shared" si="113"/>
        <v>60</v>
      </c>
      <c r="AI358" s="23"/>
      <c r="AJ358" s="23"/>
      <c r="AK358" s="23"/>
      <c r="AL358" s="23"/>
      <c r="AM358" s="23"/>
      <c r="AN358" s="23"/>
      <c r="AO358" s="23"/>
      <c r="AP358" s="23">
        <v>60</v>
      </c>
      <c r="AQ358" s="13" t="s">
        <v>1127</v>
      </c>
      <c r="AR358" s="13"/>
      <c r="AS358" s="13" t="s">
        <v>1151</v>
      </c>
      <c r="AT358" s="15"/>
      <c r="AU358" s="15"/>
      <c r="AV358" s="15"/>
      <c r="AW358" s="15"/>
      <c r="AX358" s="75" t="s">
        <v>1402</v>
      </c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</row>
    <row r="359" spans="1:75" ht="58.5" customHeight="1" x14ac:dyDescent="0.25">
      <c r="A359" s="3"/>
      <c r="B359" s="59" t="s">
        <v>1325</v>
      </c>
      <c r="C359" s="63" t="s">
        <v>1327</v>
      </c>
      <c r="D359" s="3"/>
      <c r="E359" s="3"/>
      <c r="F359" s="3"/>
      <c r="G359" s="69" t="s">
        <v>423</v>
      </c>
      <c r="H359" s="71" t="s">
        <v>424</v>
      </c>
      <c r="I359" s="22">
        <v>0</v>
      </c>
      <c r="J359" s="23">
        <v>79495</v>
      </c>
      <c r="K359" s="23">
        <v>0</v>
      </c>
      <c r="L359" s="23">
        <v>79495</v>
      </c>
      <c r="M359" s="22">
        <v>15.282999999999999</v>
      </c>
      <c r="N359" s="24">
        <v>1214935.5197000001</v>
      </c>
      <c r="O359" s="24">
        <v>303733.88</v>
      </c>
      <c r="P359" s="24">
        <v>303733.88</v>
      </c>
      <c r="Q359" s="24">
        <v>303733.88</v>
      </c>
      <c r="R359" s="24">
        <v>303733.88</v>
      </c>
      <c r="S359" s="32">
        <f t="shared" si="111"/>
        <v>80545</v>
      </c>
      <c r="T359" s="23">
        <f t="shared" si="112"/>
        <v>1050</v>
      </c>
      <c r="U359" s="23"/>
      <c r="V359" s="23">
        <v>400</v>
      </c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>
        <v>600</v>
      </c>
      <c r="AH359" s="23">
        <f t="shared" si="113"/>
        <v>50</v>
      </c>
      <c r="AI359" s="23"/>
      <c r="AJ359" s="23"/>
      <c r="AK359" s="23"/>
      <c r="AL359" s="23"/>
      <c r="AM359" s="23"/>
      <c r="AN359" s="23"/>
      <c r="AO359" s="23">
        <v>50</v>
      </c>
      <c r="AP359" s="23"/>
      <c r="AQ359" s="13" t="s">
        <v>1294</v>
      </c>
      <c r="AR359" s="13"/>
      <c r="AS359" s="13"/>
      <c r="AT359" s="15"/>
      <c r="AU359" s="15" t="s">
        <v>1132</v>
      </c>
      <c r="AV359" s="15"/>
      <c r="AW359" s="15"/>
      <c r="AX359" s="75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</row>
    <row r="360" spans="1:75" s="11" customFormat="1" ht="58.5" customHeight="1" x14ac:dyDescent="0.25">
      <c r="A360" s="9"/>
      <c r="B360" s="61" t="s">
        <v>1325</v>
      </c>
      <c r="C360" s="73" t="s">
        <v>1327</v>
      </c>
      <c r="D360" s="9"/>
      <c r="E360" s="73" t="s">
        <v>1804</v>
      </c>
      <c r="F360" s="9"/>
      <c r="G360" s="69" t="s">
        <v>425</v>
      </c>
      <c r="H360" s="71" t="s">
        <v>426</v>
      </c>
      <c r="I360" s="26">
        <v>0</v>
      </c>
      <c r="J360" s="25">
        <v>55032</v>
      </c>
      <c r="K360" s="25">
        <v>0</v>
      </c>
      <c r="L360" s="25">
        <v>55032</v>
      </c>
      <c r="M360" s="26">
        <v>23.372</v>
      </c>
      <c r="N360" s="27">
        <f>L360*M360</f>
        <v>1286207.9040000001</v>
      </c>
      <c r="O360" s="27">
        <f>$N$360/4</f>
        <v>321551.97600000002</v>
      </c>
      <c r="P360" s="27">
        <f>$N$360/4</f>
        <v>321551.97600000002</v>
      </c>
      <c r="Q360" s="27">
        <f>$N$360/4</f>
        <v>321551.97600000002</v>
      </c>
      <c r="R360" s="27">
        <f>$N$360/4</f>
        <v>321551.97600000002</v>
      </c>
      <c r="S360" s="74">
        <f t="shared" si="111"/>
        <v>56452</v>
      </c>
      <c r="T360" s="25">
        <f t="shared" si="112"/>
        <v>1420</v>
      </c>
      <c r="U360" s="25"/>
      <c r="V360" s="25">
        <v>300</v>
      </c>
      <c r="W360" s="25"/>
      <c r="X360" s="25"/>
      <c r="Y360" s="25"/>
      <c r="Z360" s="25">
        <v>200</v>
      </c>
      <c r="AA360" s="25"/>
      <c r="AB360" s="25"/>
      <c r="AC360" s="25"/>
      <c r="AD360" s="25"/>
      <c r="AE360" s="25"/>
      <c r="AF360" s="25"/>
      <c r="AG360" s="25">
        <v>900</v>
      </c>
      <c r="AH360" s="25">
        <f t="shared" si="113"/>
        <v>20</v>
      </c>
      <c r="AI360" s="25"/>
      <c r="AJ360" s="25"/>
      <c r="AK360" s="25"/>
      <c r="AL360" s="25"/>
      <c r="AM360" s="25"/>
      <c r="AN360" s="25"/>
      <c r="AO360" s="25">
        <v>20</v>
      </c>
      <c r="AP360" s="25"/>
      <c r="AQ360" s="38" t="s">
        <v>1294</v>
      </c>
      <c r="AR360" s="38"/>
      <c r="AS360" s="38"/>
      <c r="AT360" s="18" t="s">
        <v>1152</v>
      </c>
      <c r="AU360" s="18" t="s">
        <v>1132</v>
      </c>
      <c r="AV360" s="18"/>
      <c r="AW360" s="18"/>
      <c r="AX360" s="76" t="s">
        <v>1387</v>
      </c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</row>
    <row r="361" spans="1:75" s="11" customFormat="1" ht="27.6" customHeight="1" x14ac:dyDescent="0.25">
      <c r="A361" s="9"/>
      <c r="B361" s="81" t="s">
        <v>1444</v>
      </c>
      <c r="C361" s="73" t="s">
        <v>1327</v>
      </c>
      <c r="D361" s="9"/>
      <c r="E361" s="9"/>
      <c r="F361" s="9"/>
      <c r="G361" s="69" t="s">
        <v>427</v>
      </c>
      <c r="H361" s="71" t="s">
        <v>428</v>
      </c>
      <c r="I361" s="26">
        <v>0</v>
      </c>
      <c r="J361" s="25">
        <v>135560</v>
      </c>
      <c r="K361" s="26">
        <v>0</v>
      </c>
      <c r="L361" s="25">
        <v>135560</v>
      </c>
      <c r="M361" s="26">
        <v>2.9039999999999999</v>
      </c>
      <c r="N361" s="27">
        <v>393663.66440000001</v>
      </c>
      <c r="O361" s="27">
        <v>98415.92</v>
      </c>
      <c r="P361" s="27">
        <v>98415.92</v>
      </c>
      <c r="Q361" s="27">
        <v>98415.92</v>
      </c>
      <c r="R361" s="27">
        <v>98415.92</v>
      </c>
      <c r="S361" s="74">
        <f t="shared" si="111"/>
        <v>136960</v>
      </c>
      <c r="T361" s="25">
        <f t="shared" si="112"/>
        <v>1400</v>
      </c>
      <c r="U361" s="25"/>
      <c r="V361" s="25">
        <v>1000</v>
      </c>
      <c r="W361" s="25"/>
      <c r="X361" s="25"/>
      <c r="Y361" s="25"/>
      <c r="Z361" s="25">
        <v>400</v>
      </c>
      <c r="AA361" s="25"/>
      <c r="AB361" s="25"/>
      <c r="AC361" s="25"/>
      <c r="AD361" s="25"/>
      <c r="AE361" s="25"/>
      <c r="AF361" s="25"/>
      <c r="AG361" s="25"/>
      <c r="AH361" s="25">
        <f t="shared" si="113"/>
        <v>0</v>
      </c>
      <c r="AI361" s="25"/>
      <c r="AJ361" s="25"/>
      <c r="AK361" s="25"/>
      <c r="AL361" s="25"/>
      <c r="AM361" s="25"/>
      <c r="AN361" s="25"/>
      <c r="AO361" s="25"/>
      <c r="AP361" s="25"/>
      <c r="AQ361" s="38" t="s">
        <v>1127</v>
      </c>
      <c r="AR361" s="38"/>
      <c r="AS361" s="38" t="s">
        <v>1146</v>
      </c>
      <c r="AT361" s="38"/>
      <c r="AU361" s="38"/>
      <c r="AV361" s="19"/>
      <c r="AW361" s="19"/>
      <c r="AX361" s="76" t="s">
        <v>1387</v>
      </c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</row>
    <row r="362" spans="1:75" s="11" customFormat="1" ht="27.75" customHeight="1" x14ac:dyDescent="0.25">
      <c r="A362" s="9"/>
      <c r="B362" s="61" t="s">
        <v>1489</v>
      </c>
      <c r="C362" s="73" t="s">
        <v>1308</v>
      </c>
      <c r="D362" s="9"/>
      <c r="E362" s="73" t="s">
        <v>1828</v>
      </c>
      <c r="F362" s="9"/>
      <c r="G362" s="69" t="s">
        <v>429</v>
      </c>
      <c r="H362" s="71" t="s">
        <v>430</v>
      </c>
      <c r="I362" s="26">
        <v>0</v>
      </c>
      <c r="J362" s="25">
        <v>0</v>
      </c>
      <c r="K362" s="26">
        <v>0</v>
      </c>
      <c r="L362" s="25">
        <v>0</v>
      </c>
      <c r="M362" s="26">
        <v>0.54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74">
        <f t="shared" si="111"/>
        <v>100</v>
      </c>
      <c r="T362" s="25">
        <f t="shared" si="112"/>
        <v>100</v>
      </c>
      <c r="U362" s="25"/>
      <c r="V362" s="25">
        <v>100</v>
      </c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>
        <f t="shared" si="113"/>
        <v>0</v>
      </c>
      <c r="AI362" s="25"/>
      <c r="AJ362" s="25"/>
      <c r="AK362" s="25"/>
      <c r="AL362" s="25"/>
      <c r="AM362" s="25"/>
      <c r="AN362" s="25"/>
      <c r="AO362" s="25"/>
      <c r="AP362" s="25"/>
      <c r="AQ362" s="38" t="s">
        <v>1294</v>
      </c>
      <c r="AR362" s="38"/>
      <c r="AS362" s="38"/>
      <c r="AT362" s="38"/>
      <c r="AU362" s="38" t="s">
        <v>1132</v>
      </c>
      <c r="AV362" s="18"/>
      <c r="AW362" s="20"/>
      <c r="AX362" s="76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</row>
    <row r="363" spans="1:75" s="11" customFormat="1" ht="36" x14ac:dyDescent="0.25">
      <c r="A363" s="9"/>
      <c r="B363" s="61" t="s">
        <v>1489</v>
      </c>
      <c r="C363" s="73" t="s">
        <v>1308</v>
      </c>
      <c r="D363" s="9"/>
      <c r="E363" s="73" t="s">
        <v>1473</v>
      </c>
      <c r="F363" s="9"/>
      <c r="G363" s="69" t="s">
        <v>431</v>
      </c>
      <c r="H363" s="71" t="s">
        <v>432</v>
      </c>
      <c r="I363" s="26">
        <v>0</v>
      </c>
      <c r="J363" s="25">
        <v>25650</v>
      </c>
      <c r="K363" s="26">
        <v>0</v>
      </c>
      <c r="L363" s="25">
        <v>25650</v>
      </c>
      <c r="M363" s="26">
        <v>107.239</v>
      </c>
      <c r="N363" s="27">
        <f>L363*M363</f>
        <v>2750680.35</v>
      </c>
      <c r="O363" s="27">
        <f>$N$363/4</f>
        <v>687670.08750000002</v>
      </c>
      <c r="P363" s="27">
        <f t="shared" ref="P363:R363" si="117">$N$363/4</f>
        <v>687670.08750000002</v>
      </c>
      <c r="Q363" s="27">
        <f t="shared" si="117"/>
        <v>687670.08750000002</v>
      </c>
      <c r="R363" s="27">
        <f t="shared" si="117"/>
        <v>687670.08750000002</v>
      </c>
      <c r="S363" s="74">
        <f t="shared" si="111"/>
        <v>26300</v>
      </c>
      <c r="T363" s="25">
        <f t="shared" si="112"/>
        <v>650</v>
      </c>
      <c r="U363" s="25"/>
      <c r="V363" s="25">
        <v>300</v>
      </c>
      <c r="W363" s="25"/>
      <c r="X363" s="25"/>
      <c r="Y363" s="25"/>
      <c r="Z363" s="25">
        <v>200</v>
      </c>
      <c r="AA363" s="25"/>
      <c r="AB363" s="25"/>
      <c r="AC363" s="25"/>
      <c r="AD363" s="25"/>
      <c r="AE363" s="25"/>
      <c r="AF363" s="25"/>
      <c r="AG363" s="25">
        <v>100</v>
      </c>
      <c r="AH363" s="25">
        <f t="shared" si="113"/>
        <v>50</v>
      </c>
      <c r="AI363" s="25"/>
      <c r="AJ363" s="25"/>
      <c r="AK363" s="25"/>
      <c r="AL363" s="25"/>
      <c r="AM363" s="25"/>
      <c r="AN363" s="25"/>
      <c r="AO363" s="25">
        <v>50</v>
      </c>
      <c r="AP363" s="25"/>
      <c r="AQ363" s="38" t="s">
        <v>1294</v>
      </c>
      <c r="AR363" s="38"/>
      <c r="AS363" s="38"/>
      <c r="AT363" s="38"/>
      <c r="AU363" s="38" t="s">
        <v>1132</v>
      </c>
      <c r="AV363" s="18"/>
      <c r="AW363" s="18"/>
      <c r="AX363" s="76" t="s">
        <v>1387</v>
      </c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</row>
    <row r="364" spans="1:75" x14ac:dyDescent="0.25">
      <c r="A364" s="5"/>
      <c r="B364" s="60"/>
      <c r="C364" s="5"/>
      <c r="D364" s="5"/>
      <c r="E364" s="5"/>
      <c r="F364" s="5" t="s">
        <v>433</v>
      </c>
      <c r="G364" s="68" t="s">
        <v>434</v>
      </c>
      <c r="H364" s="66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32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49"/>
      <c r="AR364" s="49"/>
      <c r="AS364" s="49"/>
      <c r="AT364" s="49"/>
      <c r="AU364" s="49"/>
      <c r="AV364" s="49"/>
      <c r="AW364" s="49"/>
      <c r="AX364" s="7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</row>
    <row r="365" spans="1:75" s="11" customFormat="1" ht="49.5" customHeight="1" x14ac:dyDescent="0.25">
      <c r="A365" s="9"/>
      <c r="B365" s="61" t="s">
        <v>1487</v>
      </c>
      <c r="C365" s="73" t="s">
        <v>1308</v>
      </c>
      <c r="D365" s="9"/>
      <c r="E365" s="73" t="s">
        <v>1471</v>
      </c>
      <c r="F365" s="9"/>
      <c r="G365" s="69" t="s">
        <v>435</v>
      </c>
      <c r="H365" s="71" t="s">
        <v>436</v>
      </c>
      <c r="I365" s="26">
        <v>0</v>
      </c>
      <c r="J365" s="26">
        <v>755</v>
      </c>
      <c r="K365" s="26">
        <v>0</v>
      </c>
      <c r="L365" s="26">
        <v>755</v>
      </c>
      <c r="M365" s="26">
        <v>403.39699999999999</v>
      </c>
      <c r="N365" s="27">
        <f>L365*M365</f>
        <v>304564.73499999999</v>
      </c>
      <c r="O365" s="27">
        <f>$N$365/4</f>
        <v>76141.183749999997</v>
      </c>
      <c r="P365" s="27">
        <f t="shared" ref="P365:R365" si="118">$N$365/4</f>
        <v>76141.183749999997</v>
      </c>
      <c r="Q365" s="27">
        <f t="shared" si="118"/>
        <v>76141.183749999997</v>
      </c>
      <c r="R365" s="27">
        <f t="shared" si="118"/>
        <v>76141.183749999997</v>
      </c>
      <c r="S365" s="74">
        <f t="shared" ref="S365:S375" si="119">L365+T365</f>
        <v>775</v>
      </c>
      <c r="T365" s="25">
        <f t="shared" ref="T365:T375" si="120">U365+V365+W365+X365+Y365+Z365+AA365+AB365+AC365+AD365+AE365+AF365+AG365+AH365</f>
        <v>20</v>
      </c>
      <c r="U365" s="25"/>
      <c r="V365" s="25"/>
      <c r="W365" s="25"/>
      <c r="X365" s="25"/>
      <c r="Y365" s="25"/>
      <c r="Z365" s="25">
        <v>20</v>
      </c>
      <c r="AA365" s="25"/>
      <c r="AB365" s="25"/>
      <c r="AC365" s="25"/>
      <c r="AD365" s="25"/>
      <c r="AE365" s="25"/>
      <c r="AF365" s="25"/>
      <c r="AG365" s="25"/>
      <c r="AH365" s="25">
        <f t="shared" ref="AH365:AH375" si="121">AJ365+AK365+AL365+AM365+AN365+AO365+AP365+AI365</f>
        <v>0</v>
      </c>
      <c r="AI365" s="25"/>
      <c r="AJ365" s="25"/>
      <c r="AK365" s="25"/>
      <c r="AL365" s="25"/>
      <c r="AM365" s="25"/>
      <c r="AN365" s="25"/>
      <c r="AO365" s="25"/>
      <c r="AP365" s="25"/>
      <c r="AQ365" s="18" t="s">
        <v>1294</v>
      </c>
      <c r="AR365" s="18"/>
      <c r="AS365" s="18"/>
      <c r="AT365" s="18"/>
      <c r="AU365" s="18" t="s">
        <v>1132</v>
      </c>
      <c r="AV365" s="18"/>
      <c r="AW365" s="18"/>
      <c r="AX365" s="76" t="s">
        <v>1387</v>
      </c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</row>
    <row r="366" spans="1:75" ht="49.5" customHeight="1" x14ac:dyDescent="0.25">
      <c r="A366" s="3"/>
      <c r="B366" s="61" t="s">
        <v>1487</v>
      </c>
      <c r="C366" s="63" t="s">
        <v>1308</v>
      </c>
      <c r="D366" s="3"/>
      <c r="E366" s="3"/>
      <c r="F366" s="3"/>
      <c r="G366" s="69" t="s">
        <v>435</v>
      </c>
      <c r="H366" s="71" t="s">
        <v>437</v>
      </c>
      <c r="I366" s="22">
        <v>0</v>
      </c>
      <c r="J366" s="22">
        <v>320</v>
      </c>
      <c r="K366" s="22">
        <v>0</v>
      </c>
      <c r="L366" s="22">
        <v>320</v>
      </c>
      <c r="M366" s="22">
        <v>150.864</v>
      </c>
      <c r="N366" s="24">
        <v>48276.447999999997</v>
      </c>
      <c r="O366" s="24">
        <v>12069.11</v>
      </c>
      <c r="P366" s="24">
        <v>12069.11</v>
      </c>
      <c r="Q366" s="24">
        <v>12069.11</v>
      </c>
      <c r="R366" s="24">
        <v>12069.11</v>
      </c>
      <c r="S366" s="32">
        <f t="shared" si="119"/>
        <v>320</v>
      </c>
      <c r="T366" s="23">
        <f t="shared" si="120"/>
        <v>0</v>
      </c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>
        <f t="shared" si="121"/>
        <v>0</v>
      </c>
      <c r="AI366" s="23"/>
      <c r="AJ366" s="23"/>
      <c r="AK366" s="23"/>
      <c r="AL366" s="23"/>
      <c r="AM366" s="23"/>
      <c r="AN366" s="23"/>
      <c r="AO366" s="23"/>
      <c r="AP366" s="23"/>
      <c r="AQ366" s="15" t="s">
        <v>1294</v>
      </c>
      <c r="AR366" s="15"/>
      <c r="AS366" s="15"/>
      <c r="AT366" s="15"/>
      <c r="AU366" s="15" t="s">
        <v>1132</v>
      </c>
      <c r="AV366" s="15"/>
      <c r="AW366" s="13"/>
      <c r="AX366" s="75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</row>
    <row r="367" spans="1:75" s="11" customFormat="1" ht="36" x14ac:dyDescent="0.25">
      <c r="A367" s="9"/>
      <c r="B367" s="61" t="s">
        <v>1487</v>
      </c>
      <c r="C367" s="73" t="s">
        <v>1308</v>
      </c>
      <c r="D367" s="9"/>
      <c r="E367" s="73" t="s">
        <v>1787</v>
      </c>
      <c r="F367" s="9"/>
      <c r="G367" s="69" t="s">
        <v>435</v>
      </c>
      <c r="H367" s="71" t="s">
        <v>438</v>
      </c>
      <c r="I367" s="26">
        <v>0</v>
      </c>
      <c r="J367" s="25">
        <v>1796</v>
      </c>
      <c r="K367" s="26">
        <v>0</v>
      </c>
      <c r="L367" s="25">
        <v>1796</v>
      </c>
      <c r="M367" s="26">
        <v>560.98400000000004</v>
      </c>
      <c r="N367" s="27">
        <f>L367*M367</f>
        <v>1007527.2640000001</v>
      </c>
      <c r="O367" s="27">
        <f>$N$367/4</f>
        <v>251881.81600000002</v>
      </c>
      <c r="P367" s="27">
        <f t="shared" ref="P367:R367" si="122">$N$367/4</f>
        <v>251881.81600000002</v>
      </c>
      <c r="Q367" s="27">
        <f t="shared" si="122"/>
        <v>251881.81600000002</v>
      </c>
      <c r="R367" s="27">
        <f t="shared" si="122"/>
        <v>251881.81600000002</v>
      </c>
      <c r="S367" s="74">
        <f t="shared" si="119"/>
        <v>1796</v>
      </c>
      <c r="T367" s="25">
        <f t="shared" si="120"/>
        <v>0</v>
      </c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>
        <f t="shared" si="121"/>
        <v>0</v>
      </c>
      <c r="AI367" s="25"/>
      <c r="AJ367" s="25"/>
      <c r="AK367" s="25"/>
      <c r="AL367" s="25"/>
      <c r="AM367" s="25"/>
      <c r="AN367" s="25"/>
      <c r="AO367" s="25"/>
      <c r="AP367" s="25"/>
      <c r="AQ367" s="18" t="s">
        <v>1294</v>
      </c>
      <c r="AR367" s="18"/>
      <c r="AS367" s="18"/>
      <c r="AT367" s="18"/>
      <c r="AU367" s="18" t="s">
        <v>1132</v>
      </c>
      <c r="AV367" s="18"/>
      <c r="AW367" s="20"/>
      <c r="AX367" s="76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</row>
    <row r="368" spans="1:75" s="11" customFormat="1" ht="24" x14ac:dyDescent="0.25">
      <c r="A368" s="9"/>
      <c r="B368" s="61" t="s">
        <v>1487</v>
      </c>
      <c r="C368" s="73" t="s">
        <v>1308</v>
      </c>
      <c r="D368" s="9"/>
      <c r="E368" s="73"/>
      <c r="F368" s="9"/>
      <c r="G368" s="69" t="s">
        <v>435</v>
      </c>
      <c r="H368" s="71" t="s">
        <v>439</v>
      </c>
      <c r="I368" s="26">
        <v>0</v>
      </c>
      <c r="J368" s="25">
        <v>10700</v>
      </c>
      <c r="K368" s="26">
        <v>0</v>
      </c>
      <c r="L368" s="25">
        <v>10700</v>
      </c>
      <c r="M368" s="26">
        <v>4.0579999999999998</v>
      </c>
      <c r="N368" s="27">
        <v>43418.69</v>
      </c>
      <c r="O368" s="27">
        <v>10854.67</v>
      </c>
      <c r="P368" s="27">
        <v>10854.67</v>
      </c>
      <c r="Q368" s="27">
        <v>10854.67</v>
      </c>
      <c r="R368" s="27">
        <v>10854.67</v>
      </c>
      <c r="S368" s="74">
        <f t="shared" si="119"/>
        <v>10700</v>
      </c>
      <c r="T368" s="25">
        <f t="shared" si="120"/>
        <v>0</v>
      </c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>
        <f t="shared" si="121"/>
        <v>0</v>
      </c>
      <c r="AI368" s="25"/>
      <c r="AJ368" s="25"/>
      <c r="AK368" s="25"/>
      <c r="AL368" s="25"/>
      <c r="AM368" s="25"/>
      <c r="AN368" s="25"/>
      <c r="AO368" s="25"/>
      <c r="AP368" s="25"/>
      <c r="AQ368" s="18" t="s">
        <v>1126</v>
      </c>
      <c r="AR368" s="18" t="s">
        <v>1133</v>
      </c>
      <c r="AS368" s="18"/>
      <c r="AT368" s="18"/>
      <c r="AU368" s="18"/>
      <c r="AV368" s="18"/>
      <c r="AW368" s="20"/>
      <c r="AX368" s="76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</row>
    <row r="369" spans="1:75" s="11" customFormat="1" x14ac:dyDescent="0.25">
      <c r="A369" s="9"/>
      <c r="B369" s="61" t="s">
        <v>1445</v>
      </c>
      <c r="C369" s="73" t="s">
        <v>1327</v>
      </c>
      <c r="D369" s="9"/>
      <c r="E369" s="73"/>
      <c r="F369" s="9"/>
      <c r="G369" s="69" t="s">
        <v>440</v>
      </c>
      <c r="H369" s="71" t="s">
        <v>441</v>
      </c>
      <c r="I369" s="26">
        <v>0</v>
      </c>
      <c r="J369" s="25">
        <v>1559</v>
      </c>
      <c r="K369" s="26">
        <v>0</v>
      </c>
      <c r="L369" s="25">
        <v>1559</v>
      </c>
      <c r="M369" s="26">
        <v>1058.9480000000001</v>
      </c>
      <c r="N369" s="27">
        <v>1650900.3988999999</v>
      </c>
      <c r="O369" s="27">
        <v>412725.1</v>
      </c>
      <c r="P369" s="27">
        <v>412725.1</v>
      </c>
      <c r="Q369" s="27">
        <v>412725.1</v>
      </c>
      <c r="R369" s="27">
        <v>412725.1</v>
      </c>
      <c r="S369" s="74">
        <f t="shared" si="119"/>
        <v>1589</v>
      </c>
      <c r="T369" s="25">
        <f t="shared" si="120"/>
        <v>30</v>
      </c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>
        <v>30</v>
      </c>
      <c r="AH369" s="25">
        <f t="shared" si="121"/>
        <v>0</v>
      </c>
      <c r="AI369" s="25"/>
      <c r="AJ369" s="25"/>
      <c r="AK369" s="25"/>
      <c r="AL369" s="25"/>
      <c r="AM369" s="25"/>
      <c r="AN369" s="25"/>
      <c r="AO369" s="25"/>
      <c r="AP369" s="25"/>
      <c r="AQ369" s="18" t="s">
        <v>1294</v>
      </c>
      <c r="AR369" s="18"/>
      <c r="AS369" s="18"/>
      <c r="AT369" s="18"/>
      <c r="AU369" s="18" t="s">
        <v>1132</v>
      </c>
      <c r="AV369" s="18"/>
      <c r="AW369" s="20"/>
      <c r="AX369" s="76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</row>
    <row r="370" spans="1:75" s="11" customFormat="1" ht="36" x14ac:dyDescent="0.25">
      <c r="A370" s="9"/>
      <c r="B370" s="61"/>
      <c r="C370" s="73" t="s">
        <v>1327</v>
      </c>
      <c r="D370" s="9"/>
      <c r="E370" s="73" t="s">
        <v>1498</v>
      </c>
      <c r="F370" s="9"/>
      <c r="G370" s="69" t="s">
        <v>442</v>
      </c>
      <c r="H370" s="71" t="s">
        <v>443</v>
      </c>
      <c r="I370" s="26">
        <v>0</v>
      </c>
      <c r="J370" s="25">
        <v>0</v>
      </c>
      <c r="K370" s="26">
        <v>0</v>
      </c>
      <c r="L370" s="25">
        <v>0</v>
      </c>
      <c r="M370" s="26">
        <v>220.26400000000001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74">
        <f t="shared" si="119"/>
        <v>0</v>
      </c>
      <c r="T370" s="25">
        <f t="shared" si="120"/>
        <v>0</v>
      </c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>
        <f t="shared" si="121"/>
        <v>0</v>
      </c>
      <c r="AI370" s="25"/>
      <c r="AJ370" s="25"/>
      <c r="AK370" s="25"/>
      <c r="AL370" s="25"/>
      <c r="AM370" s="25"/>
      <c r="AN370" s="25"/>
      <c r="AO370" s="25"/>
      <c r="AP370" s="25"/>
      <c r="AQ370" s="18"/>
      <c r="AR370" s="18"/>
      <c r="AS370" s="18"/>
      <c r="AT370" s="18"/>
      <c r="AU370" s="18" t="s">
        <v>1132</v>
      </c>
      <c r="AV370" s="18"/>
      <c r="AW370" s="20"/>
      <c r="AX370" s="76" t="s">
        <v>1406</v>
      </c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</row>
    <row r="371" spans="1:75" s="11" customFormat="1" ht="36" x14ac:dyDescent="0.25">
      <c r="A371" s="9"/>
      <c r="B371" s="61" t="s">
        <v>1445</v>
      </c>
      <c r="C371" s="73" t="s">
        <v>1327</v>
      </c>
      <c r="D371" s="9"/>
      <c r="E371" s="73" t="s">
        <v>1787</v>
      </c>
      <c r="F371" s="9"/>
      <c r="G371" s="69" t="s">
        <v>444</v>
      </c>
      <c r="H371" s="71" t="s">
        <v>445</v>
      </c>
      <c r="I371" s="26">
        <v>0</v>
      </c>
      <c r="J371" s="25">
        <v>2898</v>
      </c>
      <c r="K371" s="26">
        <v>0</v>
      </c>
      <c r="L371" s="25">
        <v>2898</v>
      </c>
      <c r="M371" s="26">
        <v>320.91399999999999</v>
      </c>
      <c r="N371" s="27">
        <f>L371*M371</f>
        <v>930008.772</v>
      </c>
      <c r="O371" s="27">
        <f>$N$371/4</f>
        <v>232502.193</v>
      </c>
      <c r="P371" s="27">
        <f t="shared" ref="P371:R371" si="123">$N$371/4</f>
        <v>232502.193</v>
      </c>
      <c r="Q371" s="27">
        <f t="shared" si="123"/>
        <v>232502.193</v>
      </c>
      <c r="R371" s="27">
        <f t="shared" si="123"/>
        <v>232502.193</v>
      </c>
      <c r="S371" s="74">
        <f t="shared" si="119"/>
        <v>2958</v>
      </c>
      <c r="T371" s="25">
        <f t="shared" si="120"/>
        <v>60</v>
      </c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>
        <v>60</v>
      </c>
      <c r="AH371" s="25">
        <f t="shared" si="121"/>
        <v>0</v>
      </c>
      <c r="AI371" s="25"/>
      <c r="AJ371" s="25"/>
      <c r="AK371" s="25"/>
      <c r="AL371" s="25"/>
      <c r="AM371" s="25"/>
      <c r="AN371" s="25"/>
      <c r="AO371" s="25"/>
      <c r="AP371" s="25"/>
      <c r="AQ371" s="18" t="s">
        <v>1294</v>
      </c>
      <c r="AR371" s="18"/>
      <c r="AS371" s="18"/>
      <c r="AT371" s="18"/>
      <c r="AU371" s="18" t="s">
        <v>1132</v>
      </c>
      <c r="AV371" s="18"/>
      <c r="AW371" s="20"/>
      <c r="AX371" s="76" t="s">
        <v>1387</v>
      </c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</row>
    <row r="372" spans="1:75" ht="28.5" customHeight="1" x14ac:dyDescent="0.25">
      <c r="A372" s="3"/>
      <c r="B372" s="59" t="s">
        <v>1445</v>
      </c>
      <c r="C372" s="63" t="s">
        <v>1327</v>
      </c>
      <c r="D372" s="3"/>
      <c r="E372" s="3"/>
      <c r="F372" s="3"/>
      <c r="G372" s="69" t="s">
        <v>444</v>
      </c>
      <c r="H372" s="71" t="s">
        <v>446</v>
      </c>
      <c r="I372" s="22">
        <v>0</v>
      </c>
      <c r="J372" s="22">
        <v>332</v>
      </c>
      <c r="K372" s="22">
        <v>0</v>
      </c>
      <c r="L372" s="22">
        <v>332</v>
      </c>
      <c r="M372" s="22">
        <v>405.36500000000001</v>
      </c>
      <c r="N372" s="24">
        <v>134581.0937</v>
      </c>
      <c r="O372" s="24">
        <v>33645.269999999997</v>
      </c>
      <c r="P372" s="24">
        <v>33645.269999999997</v>
      </c>
      <c r="Q372" s="24">
        <v>33645.269999999997</v>
      </c>
      <c r="R372" s="24">
        <v>33645.269999999997</v>
      </c>
      <c r="S372" s="32">
        <f t="shared" si="119"/>
        <v>385</v>
      </c>
      <c r="T372" s="23">
        <f t="shared" si="120"/>
        <v>53</v>
      </c>
      <c r="U372" s="23"/>
      <c r="V372" s="23"/>
      <c r="W372" s="23"/>
      <c r="X372" s="23"/>
      <c r="Y372" s="23"/>
      <c r="Z372" s="23">
        <v>50</v>
      </c>
      <c r="AA372" s="23"/>
      <c r="AB372" s="23"/>
      <c r="AC372" s="23"/>
      <c r="AD372" s="23"/>
      <c r="AE372" s="23"/>
      <c r="AF372" s="23"/>
      <c r="AG372" s="23">
        <v>3</v>
      </c>
      <c r="AH372" s="23">
        <f t="shared" si="121"/>
        <v>0</v>
      </c>
      <c r="AI372" s="23"/>
      <c r="AJ372" s="23"/>
      <c r="AK372" s="23"/>
      <c r="AL372" s="23"/>
      <c r="AM372" s="23"/>
      <c r="AN372" s="23"/>
      <c r="AO372" s="23"/>
      <c r="AP372" s="23"/>
      <c r="AQ372" s="15" t="s">
        <v>1294</v>
      </c>
      <c r="AR372" s="15"/>
      <c r="AS372" s="15"/>
      <c r="AT372" s="15"/>
      <c r="AU372" s="15" t="s">
        <v>1132</v>
      </c>
      <c r="AV372" s="15"/>
      <c r="AW372" s="15"/>
      <c r="AX372" s="75" t="s">
        <v>1387</v>
      </c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</row>
    <row r="373" spans="1:75" ht="28.5" customHeight="1" x14ac:dyDescent="0.25">
      <c r="A373" s="3"/>
      <c r="B373" s="59" t="s">
        <v>1445</v>
      </c>
      <c r="C373" s="63" t="s">
        <v>1327</v>
      </c>
      <c r="D373" s="3"/>
      <c r="E373" s="3"/>
      <c r="F373" s="3"/>
      <c r="G373" s="69" t="s">
        <v>447</v>
      </c>
      <c r="H373" s="71" t="s">
        <v>441</v>
      </c>
      <c r="I373" s="22">
        <v>0</v>
      </c>
      <c r="J373" s="22">
        <v>816</v>
      </c>
      <c r="K373" s="22">
        <v>0</v>
      </c>
      <c r="L373" s="22">
        <v>816</v>
      </c>
      <c r="M373" s="24">
        <v>1183.453</v>
      </c>
      <c r="N373" s="24">
        <v>965697.45050000004</v>
      </c>
      <c r="O373" s="24">
        <v>241424.36</v>
      </c>
      <c r="P373" s="24">
        <v>241424.36</v>
      </c>
      <c r="Q373" s="24">
        <v>241424.36</v>
      </c>
      <c r="R373" s="24">
        <v>241424.36</v>
      </c>
      <c r="S373" s="32">
        <f t="shared" si="119"/>
        <v>916</v>
      </c>
      <c r="T373" s="23">
        <f t="shared" si="120"/>
        <v>100</v>
      </c>
      <c r="U373" s="23"/>
      <c r="V373" s="23"/>
      <c r="W373" s="23"/>
      <c r="X373" s="23"/>
      <c r="Y373" s="23"/>
      <c r="Z373" s="23">
        <v>50</v>
      </c>
      <c r="AA373" s="23"/>
      <c r="AB373" s="23"/>
      <c r="AC373" s="23"/>
      <c r="AD373" s="23"/>
      <c r="AE373" s="23"/>
      <c r="AF373" s="23"/>
      <c r="AG373" s="23">
        <v>50</v>
      </c>
      <c r="AH373" s="23">
        <f t="shared" si="121"/>
        <v>0</v>
      </c>
      <c r="AI373" s="23"/>
      <c r="AJ373" s="23"/>
      <c r="AK373" s="23"/>
      <c r="AL373" s="23"/>
      <c r="AM373" s="23"/>
      <c r="AN373" s="23"/>
      <c r="AO373" s="23"/>
      <c r="AP373" s="23"/>
      <c r="AQ373" s="15" t="s">
        <v>1294</v>
      </c>
      <c r="AR373" s="15"/>
      <c r="AS373" s="15"/>
      <c r="AT373" s="15"/>
      <c r="AU373" s="15" t="s">
        <v>1132</v>
      </c>
      <c r="AV373" s="15"/>
      <c r="AW373" s="15"/>
      <c r="AX373" s="75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</row>
    <row r="374" spans="1:75" ht="28.5" customHeight="1" x14ac:dyDescent="0.25">
      <c r="A374" s="3"/>
      <c r="B374" s="59" t="s">
        <v>1445</v>
      </c>
      <c r="C374" s="63" t="s">
        <v>1327</v>
      </c>
      <c r="D374" s="3"/>
      <c r="E374" s="3"/>
      <c r="F374" s="3"/>
      <c r="G374" s="69" t="s">
        <v>447</v>
      </c>
      <c r="H374" s="71" t="s">
        <v>445</v>
      </c>
      <c r="I374" s="22">
        <v>0</v>
      </c>
      <c r="J374" s="22">
        <v>990</v>
      </c>
      <c r="K374" s="22">
        <v>0</v>
      </c>
      <c r="L374" s="22">
        <v>990</v>
      </c>
      <c r="M374" s="22">
        <v>513.36699999999996</v>
      </c>
      <c r="N374" s="24">
        <v>508232.93</v>
      </c>
      <c r="O374" s="24">
        <v>127058.23</v>
      </c>
      <c r="P374" s="24">
        <v>127058.23</v>
      </c>
      <c r="Q374" s="24">
        <v>127058.23</v>
      </c>
      <c r="R374" s="24">
        <v>127058.23</v>
      </c>
      <c r="S374" s="32">
        <f t="shared" si="119"/>
        <v>990</v>
      </c>
      <c r="T374" s="23">
        <f t="shared" si="120"/>
        <v>0</v>
      </c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>
        <f t="shared" si="121"/>
        <v>0</v>
      </c>
      <c r="AI374" s="23"/>
      <c r="AJ374" s="23"/>
      <c r="AK374" s="23"/>
      <c r="AL374" s="23"/>
      <c r="AM374" s="23"/>
      <c r="AN374" s="23"/>
      <c r="AO374" s="23"/>
      <c r="AP374" s="23"/>
      <c r="AQ374" s="15" t="s">
        <v>1294</v>
      </c>
      <c r="AR374" s="15"/>
      <c r="AS374" s="15"/>
      <c r="AT374" s="15" t="s">
        <v>1153</v>
      </c>
      <c r="AU374" s="15"/>
      <c r="AV374" s="15"/>
      <c r="AW374" s="15"/>
      <c r="AX374" s="75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</row>
    <row r="375" spans="1:75" ht="28.5" customHeight="1" x14ac:dyDescent="0.25">
      <c r="A375" s="3"/>
      <c r="B375" s="59" t="s">
        <v>1445</v>
      </c>
      <c r="C375" s="63" t="s">
        <v>1327</v>
      </c>
      <c r="D375" s="3"/>
      <c r="E375" s="3"/>
      <c r="F375" s="3"/>
      <c r="G375" s="69" t="s">
        <v>448</v>
      </c>
      <c r="H375" s="71" t="s">
        <v>449</v>
      </c>
      <c r="I375" s="22">
        <v>0</v>
      </c>
      <c r="J375" s="22">
        <v>171</v>
      </c>
      <c r="K375" s="22">
        <v>0</v>
      </c>
      <c r="L375" s="22">
        <v>171</v>
      </c>
      <c r="M375" s="24">
        <v>2564.9520000000002</v>
      </c>
      <c r="N375" s="24">
        <v>438606.73269999999</v>
      </c>
      <c r="O375" s="24">
        <v>109651.68</v>
      </c>
      <c r="P375" s="24">
        <v>109651.68</v>
      </c>
      <c r="Q375" s="24">
        <v>109651.68</v>
      </c>
      <c r="R375" s="24">
        <v>109651.68</v>
      </c>
      <c r="S375" s="32">
        <f t="shared" si="119"/>
        <v>171</v>
      </c>
      <c r="T375" s="23">
        <f t="shared" si="120"/>
        <v>0</v>
      </c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>
        <f t="shared" si="121"/>
        <v>0</v>
      </c>
      <c r="AI375" s="23"/>
      <c r="AJ375" s="23"/>
      <c r="AK375" s="23"/>
      <c r="AL375" s="23"/>
      <c r="AM375" s="23"/>
      <c r="AN375" s="23"/>
      <c r="AO375" s="23"/>
      <c r="AP375" s="23"/>
      <c r="AQ375" s="15" t="s">
        <v>1294</v>
      </c>
      <c r="AR375" s="15"/>
      <c r="AS375" s="15"/>
      <c r="AT375" s="15"/>
      <c r="AU375" s="15" t="s">
        <v>1132</v>
      </c>
      <c r="AV375" s="15"/>
      <c r="AW375" s="15"/>
      <c r="AX375" s="75" t="s">
        <v>1413</v>
      </c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</row>
    <row r="376" spans="1:75" x14ac:dyDescent="0.25">
      <c r="A376" s="5"/>
      <c r="B376" s="60"/>
      <c r="C376" s="5"/>
      <c r="D376" s="5"/>
      <c r="E376" s="5"/>
      <c r="F376" s="5" t="s">
        <v>450</v>
      </c>
      <c r="G376" s="68" t="s">
        <v>451</v>
      </c>
      <c r="H376" s="66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32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49"/>
      <c r="AR376" s="49"/>
      <c r="AS376" s="49"/>
      <c r="AT376" s="49"/>
      <c r="AU376" s="49"/>
      <c r="AV376" s="49"/>
      <c r="AW376" s="55"/>
      <c r="AX376" s="7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</row>
    <row r="377" spans="1:75" s="11" customFormat="1" ht="28.5" customHeight="1" x14ac:dyDescent="0.25">
      <c r="A377" s="9"/>
      <c r="B377" s="61" t="s">
        <v>1436</v>
      </c>
      <c r="C377" s="73" t="s">
        <v>1327</v>
      </c>
      <c r="D377" s="9"/>
      <c r="E377" s="73" t="s">
        <v>1663</v>
      </c>
      <c r="F377" s="9"/>
      <c r="G377" s="69" t="s">
        <v>1216</v>
      </c>
      <c r="H377" s="71" t="s">
        <v>452</v>
      </c>
      <c r="I377" s="25">
        <v>17133</v>
      </c>
      <c r="J377" s="26">
        <v>0</v>
      </c>
      <c r="K377" s="26">
        <v>0</v>
      </c>
      <c r="L377" s="25">
        <v>17133</v>
      </c>
      <c r="M377" s="26">
        <v>40.878999999999998</v>
      </c>
      <c r="N377" s="27">
        <f>L377*M377</f>
        <v>700379.90700000001</v>
      </c>
      <c r="O377" s="27">
        <f>$N$377/4</f>
        <v>175094.97675</v>
      </c>
      <c r="P377" s="27">
        <f t="shared" ref="P377:Q377" si="124">$N$377/4</f>
        <v>175094.97675</v>
      </c>
      <c r="Q377" s="27">
        <f t="shared" si="124"/>
        <v>175094.97675</v>
      </c>
      <c r="R377" s="27">
        <f>$N$377/4</f>
        <v>175094.97675</v>
      </c>
      <c r="S377" s="74">
        <f t="shared" ref="S377:S384" si="125">L377+T377</f>
        <v>17133</v>
      </c>
      <c r="T377" s="25">
        <f t="shared" ref="T377:T386" si="126">U377+V377+W377+X377+Y377+Z377+AA377+AB377+AC377+AD377+AE377+AF377+AG377+AH377</f>
        <v>0</v>
      </c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>
        <f t="shared" ref="AH377:AH386" si="127">AJ377+AK377+AL377+AM377+AN377+AO377+AP377+AI377</f>
        <v>0</v>
      </c>
      <c r="AI377" s="25"/>
      <c r="AJ377" s="25"/>
      <c r="AK377" s="25"/>
      <c r="AL377" s="25"/>
      <c r="AM377" s="25"/>
      <c r="AN377" s="25"/>
      <c r="AO377" s="25"/>
      <c r="AP377" s="25"/>
      <c r="AQ377" s="18" t="s">
        <v>1294</v>
      </c>
      <c r="AR377" s="18"/>
      <c r="AS377" s="18"/>
      <c r="AT377" s="18"/>
      <c r="AU377" s="18" t="s">
        <v>1132</v>
      </c>
      <c r="AV377" s="18"/>
      <c r="AW377" s="20">
        <v>45251</v>
      </c>
      <c r="AX377" s="76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</row>
    <row r="378" spans="1:75" s="11" customFormat="1" ht="28.5" customHeight="1" x14ac:dyDescent="0.25">
      <c r="A378" s="9"/>
      <c r="B378" s="61"/>
      <c r="C378" s="73"/>
      <c r="D378" s="9"/>
      <c r="E378" s="73" t="s">
        <v>1641</v>
      </c>
      <c r="F378" s="9"/>
      <c r="G378" s="69" t="s">
        <v>1592</v>
      </c>
      <c r="H378" s="71" t="s">
        <v>452</v>
      </c>
      <c r="I378" s="25">
        <v>187</v>
      </c>
      <c r="J378" s="26">
        <v>0</v>
      </c>
      <c r="K378" s="26">
        <v>0</v>
      </c>
      <c r="L378" s="25">
        <v>187</v>
      </c>
      <c r="M378" s="26">
        <v>29.04</v>
      </c>
      <c r="N378" s="27">
        <f t="shared" ref="N378:N379" si="128">L378*M378</f>
        <v>5430.48</v>
      </c>
      <c r="O378" s="27">
        <v>5430.01</v>
      </c>
      <c r="P378" s="27"/>
      <c r="Q378" s="27"/>
      <c r="R378" s="27"/>
      <c r="S378" s="74">
        <f t="shared" ref="S378:S379" si="129">L378+T378</f>
        <v>187</v>
      </c>
      <c r="T378" s="25">
        <f t="shared" ref="T378:T379" si="130">U378+V378+W378+X378+Y378+Z378+AA378+AB378+AC378+AD378+AE378+AF378+AG378+AH378</f>
        <v>0</v>
      </c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18"/>
      <c r="AR378" s="18"/>
      <c r="AS378" s="18"/>
      <c r="AT378" s="18"/>
      <c r="AU378" s="18"/>
      <c r="AV378" s="18"/>
      <c r="AW378" s="20"/>
      <c r="AX378" s="76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</row>
    <row r="379" spans="1:75" s="11" customFormat="1" ht="28.5" customHeight="1" x14ac:dyDescent="0.25">
      <c r="A379" s="9"/>
      <c r="B379" s="61" t="s">
        <v>1320</v>
      </c>
      <c r="C379" s="73" t="s">
        <v>1327</v>
      </c>
      <c r="D379" s="9"/>
      <c r="E379" s="73" t="s">
        <v>1686</v>
      </c>
      <c r="F379" s="9"/>
      <c r="G379" s="69" t="s">
        <v>453</v>
      </c>
      <c r="H379" s="71" t="s">
        <v>454</v>
      </c>
      <c r="I379" s="25">
        <v>441200</v>
      </c>
      <c r="J379" s="26">
        <v>0</v>
      </c>
      <c r="K379" s="25">
        <v>13200</v>
      </c>
      <c r="L379" s="25">
        <f>I379+K379</f>
        <v>454400</v>
      </c>
      <c r="M379" s="26">
        <v>6.6000000000000003E-2</v>
      </c>
      <c r="N379" s="27">
        <f t="shared" si="128"/>
        <v>29990.400000000001</v>
      </c>
      <c r="O379" s="27">
        <f>$N$379/4</f>
        <v>7497.6</v>
      </c>
      <c r="P379" s="27">
        <f t="shared" ref="P379:R379" si="131">$N$379/4</f>
        <v>7497.6</v>
      </c>
      <c r="Q379" s="27">
        <f t="shared" si="131"/>
        <v>7497.6</v>
      </c>
      <c r="R379" s="27">
        <f t="shared" si="131"/>
        <v>7497.6</v>
      </c>
      <c r="S379" s="74">
        <f t="shared" si="129"/>
        <v>459460</v>
      </c>
      <c r="T379" s="25">
        <f t="shared" si="130"/>
        <v>5060</v>
      </c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>
        <f t="shared" si="127"/>
        <v>5060</v>
      </c>
      <c r="AI379" s="25"/>
      <c r="AJ379" s="25">
        <v>700</v>
      </c>
      <c r="AK379" s="25"/>
      <c r="AL379" s="25"/>
      <c r="AM379" s="25"/>
      <c r="AN379" s="25">
        <v>4360</v>
      </c>
      <c r="AO379" s="25"/>
      <c r="AP379" s="25"/>
      <c r="AQ379" s="38" t="s">
        <v>1127</v>
      </c>
      <c r="AR379" s="18"/>
      <c r="AS379" s="38" t="s">
        <v>1134</v>
      </c>
      <c r="AT379" s="18"/>
      <c r="AU379" s="18"/>
      <c r="AV379" s="18"/>
      <c r="AW379" s="18"/>
      <c r="AX379" s="76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</row>
    <row r="380" spans="1:75" s="11" customFormat="1" ht="28.5" customHeight="1" x14ac:dyDescent="0.25">
      <c r="A380" s="9"/>
      <c r="B380" s="61" t="s">
        <v>1429</v>
      </c>
      <c r="C380" s="73" t="s">
        <v>1327</v>
      </c>
      <c r="D380" s="9"/>
      <c r="E380" s="9"/>
      <c r="F380" s="9"/>
      <c r="G380" s="69" t="s">
        <v>1217</v>
      </c>
      <c r="H380" s="71" t="s">
        <v>325</v>
      </c>
      <c r="I380" s="25">
        <v>177000</v>
      </c>
      <c r="J380" s="26">
        <v>0</v>
      </c>
      <c r="K380" s="26">
        <v>0</v>
      </c>
      <c r="L380" s="25">
        <v>177000</v>
      </c>
      <c r="M380" s="26">
        <v>2.919</v>
      </c>
      <c r="N380" s="27">
        <v>516643.26449999999</v>
      </c>
      <c r="O380" s="27">
        <v>129160.82</v>
      </c>
      <c r="P380" s="27">
        <v>129160.82</v>
      </c>
      <c r="Q380" s="27">
        <v>129160.82</v>
      </c>
      <c r="R380" s="27">
        <v>129160.82</v>
      </c>
      <c r="S380" s="74">
        <f t="shared" si="125"/>
        <v>177000</v>
      </c>
      <c r="T380" s="25">
        <f t="shared" si="126"/>
        <v>0</v>
      </c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>
        <f t="shared" si="127"/>
        <v>0</v>
      </c>
      <c r="AI380" s="25"/>
      <c r="AJ380" s="25"/>
      <c r="AK380" s="25"/>
      <c r="AL380" s="25"/>
      <c r="AM380" s="25"/>
      <c r="AN380" s="25"/>
      <c r="AO380" s="25"/>
      <c r="AP380" s="25"/>
      <c r="AQ380" s="18" t="s">
        <v>1126</v>
      </c>
      <c r="AR380" s="18" t="s">
        <v>1133</v>
      </c>
      <c r="AS380" s="18"/>
      <c r="AT380" s="18"/>
      <c r="AU380" s="18"/>
      <c r="AV380" s="18"/>
      <c r="AW380" s="18"/>
      <c r="AX380" s="76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</row>
    <row r="381" spans="1:75" s="11" customFormat="1" ht="28.5" customHeight="1" x14ac:dyDescent="0.25">
      <c r="A381" s="9"/>
      <c r="B381" s="61" t="s">
        <v>1431</v>
      </c>
      <c r="C381" s="73" t="s">
        <v>1327</v>
      </c>
      <c r="D381" s="9"/>
      <c r="E381" s="73" t="s">
        <v>1663</v>
      </c>
      <c r="F381" s="9"/>
      <c r="G381" s="69" t="s">
        <v>455</v>
      </c>
      <c r="H381" s="71" t="s">
        <v>456</v>
      </c>
      <c r="I381" s="25">
        <v>416910</v>
      </c>
      <c r="J381" s="26">
        <v>0</v>
      </c>
      <c r="K381" s="26">
        <v>0</v>
      </c>
      <c r="L381" s="25">
        <v>416910</v>
      </c>
      <c r="M381" s="26">
        <v>0.19400000000000001</v>
      </c>
      <c r="N381" s="27">
        <f>L381*M381</f>
        <v>80880.540000000008</v>
      </c>
      <c r="O381" s="27">
        <f>$N$381/4</f>
        <v>20220.135000000002</v>
      </c>
      <c r="P381" s="27">
        <f t="shared" ref="P381:R381" si="132">$N$381/4</f>
        <v>20220.135000000002</v>
      </c>
      <c r="Q381" s="27">
        <f t="shared" si="132"/>
        <v>20220.135000000002</v>
      </c>
      <c r="R381" s="27">
        <f t="shared" si="132"/>
        <v>20220.135000000002</v>
      </c>
      <c r="S381" s="74">
        <f t="shared" si="125"/>
        <v>419910</v>
      </c>
      <c r="T381" s="25">
        <f t="shared" si="126"/>
        <v>3000</v>
      </c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>
        <f t="shared" si="127"/>
        <v>3000</v>
      </c>
      <c r="AI381" s="25"/>
      <c r="AJ381" s="25">
        <v>3000</v>
      </c>
      <c r="AK381" s="25"/>
      <c r="AL381" s="25"/>
      <c r="AM381" s="25"/>
      <c r="AN381" s="25"/>
      <c r="AO381" s="25"/>
      <c r="AP381" s="25"/>
      <c r="AQ381" s="18" t="s">
        <v>1126</v>
      </c>
      <c r="AR381" s="18" t="s">
        <v>1133</v>
      </c>
      <c r="AS381" s="18"/>
      <c r="AT381" s="18"/>
      <c r="AU381" s="18"/>
      <c r="AV381" s="18"/>
      <c r="AW381" s="18"/>
      <c r="AX381" s="76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</row>
    <row r="382" spans="1:75" s="11" customFormat="1" ht="40.5" customHeight="1" x14ac:dyDescent="0.25">
      <c r="A382" s="9"/>
      <c r="B382" s="61" t="s">
        <v>1431</v>
      </c>
      <c r="C382" s="73" t="s">
        <v>1327</v>
      </c>
      <c r="D382" s="9"/>
      <c r="E382" s="73" t="s">
        <v>1664</v>
      </c>
      <c r="F382" s="9"/>
      <c r="G382" s="69" t="s">
        <v>457</v>
      </c>
      <c r="H382" s="71" t="s">
        <v>458</v>
      </c>
      <c r="I382" s="25">
        <v>1153100</v>
      </c>
      <c r="J382" s="25">
        <v>18470</v>
      </c>
      <c r="K382" s="25">
        <v>100000</v>
      </c>
      <c r="L382" s="25">
        <f>I382+J382+K382</f>
        <v>1271570</v>
      </c>
      <c r="M382" s="26">
        <v>0.125</v>
      </c>
      <c r="N382" s="27">
        <f>L382*M382</f>
        <v>158946.25</v>
      </c>
      <c r="O382" s="27">
        <f>$N$382/4</f>
        <v>39736.5625</v>
      </c>
      <c r="P382" s="27">
        <f t="shared" ref="P382:R382" si="133">$N$382/4</f>
        <v>39736.5625</v>
      </c>
      <c r="Q382" s="27">
        <f t="shared" si="133"/>
        <v>39736.5625</v>
      </c>
      <c r="R382" s="27">
        <f t="shared" si="133"/>
        <v>39736.5625</v>
      </c>
      <c r="S382" s="74">
        <f t="shared" si="125"/>
        <v>1275770</v>
      </c>
      <c r="T382" s="25">
        <f t="shared" si="126"/>
        <v>4200</v>
      </c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>
        <v>200</v>
      </c>
      <c r="AF382" s="25"/>
      <c r="AG382" s="25"/>
      <c r="AH382" s="25">
        <f t="shared" si="127"/>
        <v>4000</v>
      </c>
      <c r="AI382" s="25"/>
      <c r="AJ382" s="25">
        <v>4000</v>
      </c>
      <c r="AK382" s="25"/>
      <c r="AL382" s="25"/>
      <c r="AM382" s="25"/>
      <c r="AN382" s="25"/>
      <c r="AO382" s="25"/>
      <c r="AP382" s="25"/>
      <c r="AQ382" s="38" t="s">
        <v>1126</v>
      </c>
      <c r="AR382" s="18"/>
      <c r="AS382" s="38" t="s">
        <v>1131</v>
      </c>
      <c r="AT382" s="18"/>
      <c r="AU382" s="18"/>
      <c r="AV382" s="18"/>
      <c r="AW382" s="18"/>
      <c r="AX382" s="76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</row>
    <row r="383" spans="1:75" s="11" customFormat="1" ht="45.75" customHeight="1" x14ac:dyDescent="0.25">
      <c r="A383" s="9"/>
      <c r="B383" s="61"/>
      <c r="C383" s="73" t="s">
        <v>1327</v>
      </c>
      <c r="D383" s="9"/>
      <c r="E383" s="73" t="s">
        <v>1734</v>
      </c>
      <c r="F383" s="9"/>
      <c r="G383" s="69" t="s">
        <v>457</v>
      </c>
      <c r="H383" s="71" t="s">
        <v>1642</v>
      </c>
      <c r="I383" s="25">
        <v>0</v>
      </c>
      <c r="J383" s="25">
        <v>7500</v>
      </c>
      <c r="K383" s="25">
        <v>0</v>
      </c>
      <c r="L383" s="25">
        <f>I383+J383+K383</f>
        <v>7500</v>
      </c>
      <c r="M383" s="26">
        <v>2.3473000000000002</v>
      </c>
      <c r="N383" s="27">
        <f>L383*M383</f>
        <v>17604.75</v>
      </c>
      <c r="O383" s="27">
        <f>$N$383/4</f>
        <v>4401.1875</v>
      </c>
      <c r="P383" s="27">
        <f t="shared" ref="P383:R383" si="134">$N$383/4</f>
        <v>4401.1875</v>
      </c>
      <c r="Q383" s="27">
        <f t="shared" si="134"/>
        <v>4401.1875</v>
      </c>
      <c r="R383" s="27">
        <f t="shared" si="134"/>
        <v>4401.1875</v>
      </c>
      <c r="S383" s="74">
        <f t="shared" si="125"/>
        <v>7530</v>
      </c>
      <c r="T383" s="25">
        <f t="shared" si="126"/>
        <v>30</v>
      </c>
      <c r="U383" s="25"/>
      <c r="V383" s="25"/>
      <c r="W383" s="25"/>
      <c r="X383" s="25"/>
      <c r="Y383" s="25"/>
      <c r="Z383" s="25">
        <v>30</v>
      </c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38"/>
      <c r="AR383" s="18"/>
      <c r="AS383" s="38"/>
      <c r="AT383" s="18"/>
      <c r="AU383" s="18"/>
      <c r="AV383" s="18"/>
      <c r="AW383" s="18"/>
      <c r="AX383" s="76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</row>
    <row r="384" spans="1:75" s="11" customFormat="1" ht="45.75" customHeight="1" x14ac:dyDescent="0.25">
      <c r="A384" s="9"/>
      <c r="B384" s="61"/>
      <c r="C384" s="73" t="s">
        <v>1327</v>
      </c>
      <c r="D384" s="9"/>
      <c r="E384" s="73" t="s">
        <v>1828</v>
      </c>
      <c r="F384" s="9"/>
      <c r="G384" s="69" t="s">
        <v>1808</v>
      </c>
      <c r="H384" s="71" t="s">
        <v>1809</v>
      </c>
      <c r="I384" s="25">
        <v>0</v>
      </c>
      <c r="J384" s="25">
        <v>68</v>
      </c>
      <c r="K384" s="25">
        <v>0</v>
      </c>
      <c r="L384" s="25">
        <v>68</v>
      </c>
      <c r="M384" s="26">
        <v>2367.1030000000001</v>
      </c>
      <c r="N384" s="27">
        <f>L384*M384</f>
        <v>160963.00400000002</v>
      </c>
      <c r="O384" s="27"/>
      <c r="P384" s="27"/>
      <c r="Q384" s="27">
        <f>$N$384/2</f>
        <v>80481.502000000008</v>
      </c>
      <c r="R384" s="27">
        <f>$N$384/2</f>
        <v>80481.502000000008</v>
      </c>
      <c r="S384" s="74">
        <f t="shared" si="125"/>
        <v>68</v>
      </c>
      <c r="T384" s="25">
        <f t="shared" si="126"/>
        <v>0</v>
      </c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38"/>
      <c r="AR384" s="18"/>
      <c r="AS384" s="38"/>
      <c r="AT384" s="18"/>
      <c r="AU384" s="18"/>
      <c r="AV384" s="18"/>
      <c r="AW384" s="18"/>
      <c r="AX384" s="76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</row>
    <row r="385" spans="1:75" s="11" customFormat="1" ht="28.5" customHeight="1" x14ac:dyDescent="0.25">
      <c r="A385" s="9"/>
      <c r="B385" s="61" t="s">
        <v>1320</v>
      </c>
      <c r="C385" s="73" t="s">
        <v>1327</v>
      </c>
      <c r="D385" s="9"/>
      <c r="E385" s="9"/>
      <c r="F385" s="9"/>
      <c r="G385" s="69" t="s">
        <v>459</v>
      </c>
      <c r="H385" s="71" t="s">
        <v>460</v>
      </c>
      <c r="I385" s="25">
        <v>0</v>
      </c>
      <c r="J385" s="26">
        <v>0</v>
      </c>
      <c r="K385" s="26">
        <v>0</v>
      </c>
      <c r="L385" s="25">
        <v>0</v>
      </c>
      <c r="M385" s="26">
        <v>1.5269999999999999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74">
        <f>L385+T385</f>
        <v>0</v>
      </c>
      <c r="T385" s="25">
        <f t="shared" si="126"/>
        <v>0</v>
      </c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>
        <f t="shared" si="127"/>
        <v>0</v>
      </c>
      <c r="AI385" s="25"/>
      <c r="AJ385" s="25">
        <v>0</v>
      </c>
      <c r="AK385" s="25"/>
      <c r="AL385" s="25"/>
      <c r="AM385" s="25"/>
      <c r="AN385" s="25"/>
      <c r="AO385" s="25"/>
      <c r="AP385" s="25"/>
      <c r="AQ385" s="38" t="s">
        <v>1127</v>
      </c>
      <c r="AR385" s="18"/>
      <c r="AS385" s="38" t="s">
        <v>1131</v>
      </c>
      <c r="AT385" s="18"/>
      <c r="AU385" s="18"/>
      <c r="AV385" s="18"/>
      <c r="AW385" s="18"/>
      <c r="AX385" s="76" t="s">
        <v>1359</v>
      </c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</row>
    <row r="386" spans="1:75" s="11" customFormat="1" ht="28.5" customHeight="1" x14ac:dyDescent="0.25">
      <c r="A386" s="9"/>
      <c r="B386" s="61" t="s">
        <v>1320</v>
      </c>
      <c r="C386" s="73" t="s">
        <v>1327</v>
      </c>
      <c r="D386" s="9"/>
      <c r="E386" s="73" t="s">
        <v>1663</v>
      </c>
      <c r="F386" s="9"/>
      <c r="G386" s="69" t="s">
        <v>461</v>
      </c>
      <c r="H386" s="71" t="s">
        <v>462</v>
      </c>
      <c r="I386" s="25">
        <v>418080</v>
      </c>
      <c r="J386" s="26">
        <v>500</v>
      </c>
      <c r="K386" s="25">
        <v>20000</v>
      </c>
      <c r="L386" s="25">
        <f>I386+J386+K386</f>
        <v>438580</v>
      </c>
      <c r="M386" s="26">
        <v>0.128</v>
      </c>
      <c r="N386" s="27">
        <f>L386*M386</f>
        <v>56138.239999999998</v>
      </c>
      <c r="O386" s="27">
        <f>$N$386/4</f>
        <v>14034.56</v>
      </c>
      <c r="P386" s="27">
        <f t="shared" ref="P386:R386" si="135">$N$386/4</f>
        <v>14034.56</v>
      </c>
      <c r="Q386" s="27">
        <f t="shared" si="135"/>
        <v>14034.56</v>
      </c>
      <c r="R386" s="27">
        <f t="shared" si="135"/>
        <v>14034.56</v>
      </c>
      <c r="S386" s="74">
        <f>L386+T386</f>
        <v>442580</v>
      </c>
      <c r="T386" s="25">
        <f t="shared" si="126"/>
        <v>4000</v>
      </c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>
        <f t="shared" si="127"/>
        <v>4000</v>
      </c>
      <c r="AI386" s="25"/>
      <c r="AJ386" s="25">
        <v>4000</v>
      </c>
      <c r="AK386" s="25"/>
      <c r="AL386" s="25"/>
      <c r="AM386" s="25"/>
      <c r="AN386" s="25"/>
      <c r="AO386" s="25"/>
      <c r="AP386" s="25"/>
      <c r="AQ386" s="38" t="s">
        <v>1127</v>
      </c>
      <c r="AR386" s="18"/>
      <c r="AS386" s="38" t="s">
        <v>1134</v>
      </c>
      <c r="AT386" s="18"/>
      <c r="AU386" s="18"/>
      <c r="AV386" s="18"/>
      <c r="AW386" s="18"/>
      <c r="AX386" s="76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</row>
    <row r="387" spans="1:75" x14ac:dyDescent="0.25">
      <c r="A387" s="5"/>
      <c r="B387" s="60"/>
      <c r="C387" s="5"/>
      <c r="D387" s="5"/>
      <c r="E387" s="5"/>
      <c r="F387" s="5" t="s">
        <v>463</v>
      </c>
      <c r="G387" s="68" t="s">
        <v>464</v>
      </c>
      <c r="H387" s="66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32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49"/>
      <c r="AR387" s="49"/>
      <c r="AS387" s="49"/>
      <c r="AT387" s="49"/>
      <c r="AU387" s="49"/>
      <c r="AV387" s="49"/>
      <c r="AW387" s="49"/>
      <c r="AX387" s="7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</row>
    <row r="388" spans="1:75" ht="28.5" customHeight="1" x14ac:dyDescent="0.25">
      <c r="A388" s="3"/>
      <c r="B388" s="59" t="s">
        <v>1446</v>
      </c>
      <c r="C388" s="63" t="s">
        <v>1327</v>
      </c>
      <c r="D388" s="3"/>
      <c r="E388" s="3"/>
      <c r="F388" s="3"/>
      <c r="G388" s="69" t="s">
        <v>1218</v>
      </c>
      <c r="H388" s="71" t="s">
        <v>465</v>
      </c>
      <c r="I388" s="23">
        <v>51780</v>
      </c>
      <c r="J388" s="22">
        <v>0</v>
      </c>
      <c r="K388" s="22">
        <v>0</v>
      </c>
      <c r="L388" s="23">
        <v>51780</v>
      </c>
      <c r="M388" s="22">
        <v>0.51600000000000001</v>
      </c>
      <c r="N388" s="24">
        <v>26708.098099999999</v>
      </c>
      <c r="O388" s="24">
        <v>6677.02</v>
      </c>
      <c r="P388" s="24">
        <v>6677.02</v>
      </c>
      <c r="Q388" s="24">
        <v>6677.02</v>
      </c>
      <c r="R388" s="24">
        <v>6677.02</v>
      </c>
      <c r="S388" s="32">
        <f t="shared" ref="S388:S416" si="136">L388+T388</f>
        <v>51780</v>
      </c>
      <c r="T388" s="23">
        <f t="shared" ref="T388:T413" si="137">U388+V388+W388+X388+Y388+Z388+AA388+AB388+AC388+AD388+AE388+AF388+AG388+AH388</f>
        <v>0</v>
      </c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>
        <f t="shared" ref="AH388:AH413" si="138">AJ388+AK388+AL388+AM388+AN388+AO388+AP388+AI388</f>
        <v>0</v>
      </c>
      <c r="AI388" s="23"/>
      <c r="AJ388" s="23"/>
      <c r="AK388" s="23"/>
      <c r="AL388" s="23"/>
      <c r="AM388" s="23"/>
      <c r="AN388" s="23"/>
      <c r="AO388" s="23"/>
      <c r="AP388" s="23"/>
      <c r="AQ388" s="15" t="s">
        <v>1294</v>
      </c>
      <c r="AR388" s="15"/>
      <c r="AS388" s="15"/>
      <c r="AT388" s="15" t="s">
        <v>1154</v>
      </c>
      <c r="AU388" s="15"/>
      <c r="AV388" s="15"/>
      <c r="AW388" s="15"/>
      <c r="AX388" s="75" t="s">
        <v>1371</v>
      </c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</row>
    <row r="389" spans="1:75" ht="28.5" customHeight="1" x14ac:dyDescent="0.25">
      <c r="A389" s="3"/>
      <c r="B389" s="59" t="s">
        <v>1446</v>
      </c>
      <c r="C389" s="63" t="s">
        <v>1327</v>
      </c>
      <c r="D389" s="3"/>
      <c r="E389" s="3"/>
      <c r="F389" s="3"/>
      <c r="G389" s="69" t="s">
        <v>1219</v>
      </c>
      <c r="H389" s="71" t="s">
        <v>466</v>
      </c>
      <c r="I389" s="23">
        <v>745570</v>
      </c>
      <c r="J389" s="22">
        <v>0</v>
      </c>
      <c r="K389" s="22">
        <v>0</v>
      </c>
      <c r="L389" s="23">
        <v>745570</v>
      </c>
      <c r="M389" s="22">
        <v>2.37</v>
      </c>
      <c r="N389" s="24">
        <v>1767218.9791999999</v>
      </c>
      <c r="O389" s="24">
        <v>441804.74</v>
      </c>
      <c r="P389" s="24">
        <v>441804.74</v>
      </c>
      <c r="Q389" s="24">
        <v>441804.74</v>
      </c>
      <c r="R389" s="24">
        <v>441804.74</v>
      </c>
      <c r="S389" s="32">
        <f t="shared" si="136"/>
        <v>745570</v>
      </c>
      <c r="T389" s="23">
        <f t="shared" si="137"/>
        <v>0</v>
      </c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>
        <f t="shared" si="138"/>
        <v>0</v>
      </c>
      <c r="AI389" s="23"/>
      <c r="AJ389" s="23"/>
      <c r="AK389" s="23"/>
      <c r="AL389" s="23"/>
      <c r="AM389" s="23"/>
      <c r="AN389" s="23"/>
      <c r="AO389" s="23"/>
      <c r="AP389" s="23"/>
      <c r="AQ389" s="15" t="s">
        <v>1294</v>
      </c>
      <c r="AR389" s="15"/>
      <c r="AS389" s="15"/>
      <c r="AT389" s="15" t="s">
        <v>1154</v>
      </c>
      <c r="AU389" s="15"/>
      <c r="AV389" s="15"/>
      <c r="AW389" s="15"/>
      <c r="AX389" s="75" t="s">
        <v>1359</v>
      </c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</row>
    <row r="390" spans="1:75" ht="28.5" customHeight="1" x14ac:dyDescent="0.25">
      <c r="A390" s="3"/>
      <c r="B390" s="59" t="s">
        <v>1446</v>
      </c>
      <c r="C390" s="63" t="s">
        <v>1327</v>
      </c>
      <c r="D390" s="3"/>
      <c r="E390" s="3"/>
      <c r="F390" s="3"/>
      <c r="G390" s="69" t="s">
        <v>1220</v>
      </c>
      <c r="H390" s="71" t="s">
        <v>467</v>
      </c>
      <c r="I390" s="23">
        <v>302130</v>
      </c>
      <c r="J390" s="22">
        <v>0</v>
      </c>
      <c r="K390" s="22">
        <v>0</v>
      </c>
      <c r="L390" s="23">
        <v>302130</v>
      </c>
      <c r="M390" s="22">
        <v>5.4260000000000002</v>
      </c>
      <c r="N390" s="24">
        <v>1639457.0829</v>
      </c>
      <c r="O390" s="24">
        <v>409864.27</v>
      </c>
      <c r="P390" s="24">
        <v>409864.27</v>
      </c>
      <c r="Q390" s="24">
        <v>409864.27</v>
      </c>
      <c r="R390" s="24">
        <v>409864.27</v>
      </c>
      <c r="S390" s="32">
        <f t="shared" si="136"/>
        <v>302130</v>
      </c>
      <c r="T390" s="23">
        <f t="shared" si="137"/>
        <v>0</v>
      </c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>
        <f t="shared" si="138"/>
        <v>0</v>
      </c>
      <c r="AI390" s="23"/>
      <c r="AJ390" s="23"/>
      <c r="AK390" s="23"/>
      <c r="AL390" s="23"/>
      <c r="AM390" s="23"/>
      <c r="AN390" s="23"/>
      <c r="AO390" s="23"/>
      <c r="AP390" s="23"/>
      <c r="AQ390" s="15" t="s">
        <v>1294</v>
      </c>
      <c r="AR390" s="15"/>
      <c r="AS390" s="15"/>
      <c r="AT390" s="15"/>
      <c r="AU390" s="15" t="s">
        <v>1132</v>
      </c>
      <c r="AV390" s="15"/>
      <c r="AW390" s="15"/>
      <c r="AX390" s="75" t="s">
        <v>1355</v>
      </c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</row>
    <row r="391" spans="1:75" ht="28.5" customHeight="1" x14ac:dyDescent="0.25">
      <c r="A391" s="3"/>
      <c r="B391" s="59" t="s">
        <v>1440</v>
      </c>
      <c r="C391" s="63" t="s">
        <v>1327</v>
      </c>
      <c r="D391" s="3"/>
      <c r="E391" s="3"/>
      <c r="F391" s="3"/>
      <c r="G391" s="69" t="s">
        <v>468</v>
      </c>
      <c r="H391" s="71" t="s">
        <v>469</v>
      </c>
      <c r="I391" s="22">
        <v>0</v>
      </c>
      <c r="J391" s="23">
        <v>15982</v>
      </c>
      <c r="K391" s="23">
        <v>79050</v>
      </c>
      <c r="L391" s="23">
        <v>95032</v>
      </c>
      <c r="M391" s="22">
        <v>1.4790000000000001</v>
      </c>
      <c r="N391" s="24">
        <v>140535.6024</v>
      </c>
      <c r="O391" s="24">
        <v>35133.9</v>
      </c>
      <c r="P391" s="24">
        <v>35133.9</v>
      </c>
      <c r="Q391" s="24">
        <v>35133.9</v>
      </c>
      <c r="R391" s="24">
        <v>35133.9</v>
      </c>
      <c r="S391" s="32">
        <f t="shared" si="136"/>
        <v>96002</v>
      </c>
      <c r="T391" s="23">
        <f t="shared" si="137"/>
        <v>970</v>
      </c>
      <c r="U391" s="23"/>
      <c r="V391" s="23">
        <v>200</v>
      </c>
      <c r="W391" s="23"/>
      <c r="X391" s="23">
        <v>150</v>
      </c>
      <c r="Y391" s="23"/>
      <c r="Z391" s="23">
        <v>100</v>
      </c>
      <c r="AA391" s="23"/>
      <c r="AB391" s="23"/>
      <c r="AC391" s="23"/>
      <c r="AD391" s="23">
        <v>520</v>
      </c>
      <c r="AE391" s="23"/>
      <c r="AF391" s="23"/>
      <c r="AG391" s="23"/>
      <c r="AH391" s="23">
        <f t="shared" si="138"/>
        <v>0</v>
      </c>
      <c r="AI391" s="23"/>
      <c r="AJ391" s="23"/>
      <c r="AK391" s="23"/>
      <c r="AL391" s="23"/>
      <c r="AM391" s="23"/>
      <c r="AN391" s="23"/>
      <c r="AO391" s="23"/>
      <c r="AP391" s="23"/>
      <c r="AQ391" s="15" t="s">
        <v>1294</v>
      </c>
      <c r="AR391" s="15"/>
      <c r="AS391" s="15"/>
      <c r="AT391" s="13" t="s">
        <v>1155</v>
      </c>
      <c r="AU391" s="15"/>
      <c r="AV391" s="15"/>
      <c r="AW391" s="14" t="s">
        <v>1156</v>
      </c>
      <c r="AX391" s="75" t="s">
        <v>1378</v>
      </c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</row>
    <row r="392" spans="1:75" s="11" customFormat="1" ht="28.5" customHeight="1" x14ac:dyDescent="0.25">
      <c r="A392" s="9"/>
      <c r="B392" s="61" t="s">
        <v>1447</v>
      </c>
      <c r="C392" s="73" t="s">
        <v>1327</v>
      </c>
      <c r="D392" s="9"/>
      <c r="E392" s="73" t="s">
        <v>1798</v>
      </c>
      <c r="F392" s="9"/>
      <c r="G392" s="69" t="s">
        <v>470</v>
      </c>
      <c r="H392" s="71" t="s">
        <v>471</v>
      </c>
      <c r="I392" s="25">
        <v>96008</v>
      </c>
      <c r="J392" s="25">
        <v>2150</v>
      </c>
      <c r="K392" s="25">
        <v>7287</v>
      </c>
      <c r="L392" s="25">
        <f>I392+J392+K392</f>
        <v>105445</v>
      </c>
      <c r="M392" s="26">
        <v>7.3369999999999997</v>
      </c>
      <c r="N392" s="27">
        <f>L392*M392</f>
        <v>773649.96499999997</v>
      </c>
      <c r="O392" s="27">
        <f>$N$392/4</f>
        <v>193412.49124999999</v>
      </c>
      <c r="P392" s="27">
        <f t="shared" ref="P392:R392" si="139">$N$392/4</f>
        <v>193412.49124999999</v>
      </c>
      <c r="Q392" s="27">
        <f t="shared" si="139"/>
        <v>193412.49124999999</v>
      </c>
      <c r="R392" s="27">
        <f t="shared" si="139"/>
        <v>193412.49124999999</v>
      </c>
      <c r="S392" s="74">
        <f t="shared" si="136"/>
        <v>105695</v>
      </c>
      <c r="T392" s="25">
        <f t="shared" si="137"/>
        <v>250</v>
      </c>
      <c r="U392" s="25"/>
      <c r="V392" s="25"/>
      <c r="W392" s="25"/>
      <c r="X392" s="25">
        <v>150</v>
      </c>
      <c r="Y392" s="25"/>
      <c r="Z392" s="25">
        <v>100</v>
      </c>
      <c r="AA392" s="25"/>
      <c r="AB392" s="25"/>
      <c r="AC392" s="25"/>
      <c r="AD392" s="25"/>
      <c r="AE392" s="25"/>
      <c r="AF392" s="25"/>
      <c r="AG392" s="25"/>
      <c r="AH392" s="25">
        <f t="shared" si="138"/>
        <v>0</v>
      </c>
      <c r="AI392" s="25"/>
      <c r="AJ392" s="25"/>
      <c r="AK392" s="25"/>
      <c r="AL392" s="25"/>
      <c r="AM392" s="25"/>
      <c r="AN392" s="25"/>
      <c r="AO392" s="25"/>
      <c r="AP392" s="25"/>
      <c r="AQ392" s="38" t="s">
        <v>1127</v>
      </c>
      <c r="AR392" s="18"/>
      <c r="AS392" s="38" t="s">
        <v>1157</v>
      </c>
      <c r="AT392" s="18"/>
      <c r="AU392" s="18"/>
      <c r="AV392" s="18"/>
      <c r="AW392" s="90" t="s">
        <v>1158</v>
      </c>
      <c r="AX392" s="76" t="s">
        <v>1375</v>
      </c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</row>
    <row r="393" spans="1:75" ht="28.5" customHeight="1" x14ac:dyDescent="0.25">
      <c r="A393" s="3"/>
      <c r="B393" s="59" t="s">
        <v>1447</v>
      </c>
      <c r="C393" s="63" t="s">
        <v>1327</v>
      </c>
      <c r="D393" s="3"/>
      <c r="E393" s="3"/>
      <c r="F393" s="3"/>
      <c r="G393" s="69" t="s">
        <v>472</v>
      </c>
      <c r="H393" s="71" t="s">
        <v>406</v>
      </c>
      <c r="I393" s="23">
        <v>2330</v>
      </c>
      <c r="J393" s="22">
        <v>790</v>
      </c>
      <c r="K393" s="22">
        <v>30</v>
      </c>
      <c r="L393" s="23">
        <v>3150</v>
      </c>
      <c r="M393" s="22">
        <v>28.306000000000001</v>
      </c>
      <c r="N393" s="24">
        <v>89165.037200000006</v>
      </c>
      <c r="O393" s="24">
        <v>22291.26</v>
      </c>
      <c r="P393" s="24">
        <v>22291.26</v>
      </c>
      <c r="Q393" s="24">
        <v>22291.26</v>
      </c>
      <c r="R393" s="24">
        <v>22291.26</v>
      </c>
      <c r="S393" s="32">
        <f t="shared" si="136"/>
        <v>3350</v>
      </c>
      <c r="T393" s="23">
        <f t="shared" si="137"/>
        <v>200</v>
      </c>
      <c r="U393" s="23"/>
      <c r="V393" s="23">
        <v>100</v>
      </c>
      <c r="W393" s="23"/>
      <c r="X393" s="23"/>
      <c r="Y393" s="23"/>
      <c r="Z393" s="23">
        <v>100</v>
      </c>
      <c r="AA393" s="23"/>
      <c r="AB393" s="23"/>
      <c r="AC393" s="23"/>
      <c r="AD393" s="23"/>
      <c r="AE393" s="23"/>
      <c r="AF393" s="23"/>
      <c r="AG393" s="23"/>
      <c r="AH393" s="23">
        <f t="shared" si="138"/>
        <v>0</v>
      </c>
      <c r="AI393" s="23"/>
      <c r="AJ393" s="23"/>
      <c r="AK393" s="23"/>
      <c r="AL393" s="23"/>
      <c r="AM393" s="23"/>
      <c r="AN393" s="23"/>
      <c r="AO393" s="23"/>
      <c r="AP393" s="23"/>
      <c r="AQ393" s="13" t="s">
        <v>1127</v>
      </c>
      <c r="AR393" s="15"/>
      <c r="AS393" s="13" t="s">
        <v>1131</v>
      </c>
      <c r="AT393" s="15"/>
      <c r="AU393" s="15"/>
      <c r="AV393" s="15"/>
      <c r="AW393" s="15"/>
      <c r="AX393" s="75" t="s">
        <v>1375</v>
      </c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</row>
    <row r="394" spans="1:75" s="11" customFormat="1" ht="35.25" customHeight="1" x14ac:dyDescent="0.25">
      <c r="A394" s="9"/>
      <c r="B394" s="61"/>
      <c r="C394" s="73" t="s">
        <v>1327</v>
      </c>
      <c r="D394" s="9"/>
      <c r="E394" s="73" t="s">
        <v>1769</v>
      </c>
      <c r="F394" s="9"/>
      <c r="G394" s="69" t="s">
        <v>1339</v>
      </c>
      <c r="H394" s="71" t="s">
        <v>473</v>
      </c>
      <c r="I394" s="25">
        <v>18228</v>
      </c>
      <c r="J394" s="25">
        <v>24780</v>
      </c>
      <c r="K394" s="26">
        <v>0</v>
      </c>
      <c r="L394" s="25">
        <f>I394+J394</f>
        <v>43008</v>
      </c>
      <c r="M394" s="26">
        <v>93.706000000000003</v>
      </c>
      <c r="N394" s="27">
        <f>L394*M394</f>
        <v>4030107.648</v>
      </c>
      <c r="O394" s="27">
        <f>$N$394/4</f>
        <v>1007526.912</v>
      </c>
      <c r="P394" s="27">
        <f>$N$394/4</f>
        <v>1007526.912</v>
      </c>
      <c r="Q394" s="27">
        <f>$N$394/4</f>
        <v>1007526.912</v>
      </c>
      <c r="R394" s="27">
        <f>$N$394/4</f>
        <v>1007526.912</v>
      </c>
      <c r="S394" s="74">
        <f t="shared" si="136"/>
        <v>43008</v>
      </c>
      <c r="T394" s="25">
        <f t="shared" si="137"/>
        <v>0</v>
      </c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>
        <f t="shared" si="138"/>
        <v>0</v>
      </c>
      <c r="AI394" s="25"/>
      <c r="AJ394" s="25"/>
      <c r="AK394" s="25"/>
      <c r="AL394" s="25"/>
      <c r="AM394" s="25"/>
      <c r="AN394" s="25"/>
      <c r="AO394" s="25"/>
      <c r="AP394" s="25"/>
      <c r="AQ394" s="18" t="s">
        <v>1294</v>
      </c>
      <c r="AR394" s="18"/>
      <c r="AS394" s="18"/>
      <c r="AT394" s="18"/>
      <c r="AU394" s="18" t="s">
        <v>1132</v>
      </c>
      <c r="AV394" s="18"/>
      <c r="AW394" s="18">
        <v>45228</v>
      </c>
      <c r="AX394" s="76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</row>
    <row r="395" spans="1:75" s="11" customFormat="1" ht="28.5" customHeight="1" x14ac:dyDescent="0.25">
      <c r="A395" s="9"/>
      <c r="B395" s="61" t="s">
        <v>1447</v>
      </c>
      <c r="C395" s="73" t="s">
        <v>1327</v>
      </c>
      <c r="D395" s="9"/>
      <c r="E395" s="73" t="s">
        <v>1498</v>
      </c>
      <c r="F395" s="9"/>
      <c r="G395" s="69" t="s">
        <v>1221</v>
      </c>
      <c r="H395" s="71" t="s">
        <v>474</v>
      </c>
      <c r="I395" s="25">
        <v>220836</v>
      </c>
      <c r="J395" s="26">
        <v>0</v>
      </c>
      <c r="K395" s="26">
        <v>0</v>
      </c>
      <c r="L395" s="25">
        <v>220836</v>
      </c>
      <c r="M395" s="26">
        <v>1.8220000000000001</v>
      </c>
      <c r="N395" s="27">
        <f>L395*M395</f>
        <v>402363.19200000004</v>
      </c>
      <c r="O395" s="27">
        <f>$N$395/4</f>
        <v>100590.79800000001</v>
      </c>
      <c r="P395" s="27">
        <f t="shared" ref="P395:R395" si="140">$N$395/4</f>
        <v>100590.79800000001</v>
      </c>
      <c r="Q395" s="27">
        <f t="shared" si="140"/>
        <v>100590.79800000001</v>
      </c>
      <c r="R395" s="27">
        <f t="shared" si="140"/>
        <v>100590.79800000001</v>
      </c>
      <c r="S395" s="74">
        <f t="shared" si="136"/>
        <v>220836</v>
      </c>
      <c r="T395" s="25">
        <f t="shared" si="137"/>
        <v>0</v>
      </c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>
        <f t="shared" si="138"/>
        <v>0</v>
      </c>
      <c r="AI395" s="25"/>
      <c r="AJ395" s="25"/>
      <c r="AK395" s="25"/>
      <c r="AL395" s="25"/>
      <c r="AM395" s="25"/>
      <c r="AN395" s="25"/>
      <c r="AO395" s="25"/>
      <c r="AP395" s="25"/>
      <c r="AQ395" s="38" t="s">
        <v>1127</v>
      </c>
      <c r="AR395" s="18"/>
      <c r="AS395" s="38" t="s">
        <v>1141</v>
      </c>
      <c r="AT395" s="18"/>
      <c r="AU395" s="18"/>
      <c r="AV395" s="18"/>
      <c r="AW395" s="18"/>
      <c r="AX395" s="76" t="s">
        <v>1359</v>
      </c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</row>
    <row r="396" spans="1:75" ht="28.5" customHeight="1" x14ac:dyDescent="0.25">
      <c r="A396" s="3"/>
      <c r="B396" s="59" t="s">
        <v>1448</v>
      </c>
      <c r="C396" s="63" t="s">
        <v>1327</v>
      </c>
      <c r="D396" s="3"/>
      <c r="E396" s="3"/>
      <c r="F396" s="3"/>
      <c r="G396" s="69" t="s">
        <v>1222</v>
      </c>
      <c r="H396" s="71" t="s">
        <v>269</v>
      </c>
      <c r="I396" s="23">
        <v>2639150</v>
      </c>
      <c r="J396" s="22">
        <v>0</v>
      </c>
      <c r="K396" s="22">
        <v>0</v>
      </c>
      <c r="L396" s="23">
        <v>2639150</v>
      </c>
      <c r="M396" s="22">
        <v>3.2530000000000001</v>
      </c>
      <c r="N396" s="24">
        <v>8584670.6659999993</v>
      </c>
      <c r="O396" s="24">
        <v>2146167.67</v>
      </c>
      <c r="P396" s="24">
        <v>2146167.67</v>
      </c>
      <c r="Q396" s="24">
        <v>2146167.67</v>
      </c>
      <c r="R396" s="24">
        <v>2146167.67</v>
      </c>
      <c r="S396" s="32">
        <f t="shared" si="136"/>
        <v>2639150</v>
      </c>
      <c r="T396" s="23">
        <f t="shared" si="137"/>
        <v>0</v>
      </c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>
        <f t="shared" si="138"/>
        <v>0</v>
      </c>
      <c r="AI396" s="23"/>
      <c r="AJ396" s="23"/>
      <c r="AK396" s="23"/>
      <c r="AL396" s="23"/>
      <c r="AM396" s="23"/>
      <c r="AN396" s="23"/>
      <c r="AO396" s="23"/>
      <c r="AP396" s="23"/>
      <c r="AQ396" s="15" t="s">
        <v>1294</v>
      </c>
      <c r="AR396" s="15"/>
      <c r="AS396" s="15"/>
      <c r="AT396" s="15"/>
      <c r="AU396" s="15" t="s">
        <v>1132</v>
      </c>
      <c r="AV396" s="15"/>
      <c r="AW396" s="15"/>
      <c r="AX396" s="75" t="s">
        <v>1371</v>
      </c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</row>
    <row r="397" spans="1:75" ht="33" customHeight="1" x14ac:dyDescent="0.25">
      <c r="A397" s="3"/>
      <c r="B397" s="59" t="s">
        <v>1448</v>
      </c>
      <c r="C397" s="63" t="s">
        <v>1327</v>
      </c>
      <c r="D397" s="3"/>
      <c r="E397" s="3"/>
      <c r="F397" s="3"/>
      <c r="G397" s="69" t="s">
        <v>1223</v>
      </c>
      <c r="H397" s="71" t="s">
        <v>475</v>
      </c>
      <c r="I397" s="23">
        <v>2091420</v>
      </c>
      <c r="J397" s="22">
        <v>0</v>
      </c>
      <c r="K397" s="22">
        <v>0</v>
      </c>
      <c r="L397" s="23">
        <v>2091420</v>
      </c>
      <c r="M397" s="22">
        <v>4.0430000000000001</v>
      </c>
      <c r="N397" s="24">
        <v>8455431.1978999991</v>
      </c>
      <c r="O397" s="24">
        <v>2113857.7999999998</v>
      </c>
      <c r="P397" s="24">
        <v>2113857.7999999998</v>
      </c>
      <c r="Q397" s="24">
        <v>2113857.7999999998</v>
      </c>
      <c r="R397" s="24">
        <v>2113857.7999999998</v>
      </c>
      <c r="S397" s="32">
        <f t="shared" si="136"/>
        <v>2091420</v>
      </c>
      <c r="T397" s="23">
        <f t="shared" si="137"/>
        <v>0</v>
      </c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>
        <f t="shared" si="138"/>
        <v>0</v>
      </c>
      <c r="AI397" s="23"/>
      <c r="AJ397" s="23"/>
      <c r="AK397" s="23"/>
      <c r="AL397" s="23"/>
      <c r="AM397" s="23"/>
      <c r="AN397" s="23"/>
      <c r="AO397" s="23"/>
      <c r="AP397" s="23"/>
      <c r="AQ397" s="15" t="s">
        <v>1294</v>
      </c>
      <c r="AR397" s="15"/>
      <c r="AS397" s="15"/>
      <c r="AT397" s="15"/>
      <c r="AU397" s="15" t="s">
        <v>1132</v>
      </c>
      <c r="AV397" s="15"/>
      <c r="AW397" s="15"/>
      <c r="AX397" s="75" t="s">
        <v>1359</v>
      </c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</row>
    <row r="398" spans="1:75" ht="28.5" customHeight="1" x14ac:dyDescent="0.25">
      <c r="A398" s="3"/>
      <c r="B398" s="59" t="s">
        <v>1446</v>
      </c>
      <c r="C398" s="63" t="s">
        <v>1327</v>
      </c>
      <c r="D398" s="3"/>
      <c r="E398" s="3"/>
      <c r="F398" s="3"/>
      <c r="G398" s="69" t="s">
        <v>1224</v>
      </c>
      <c r="H398" s="71" t="s">
        <v>476</v>
      </c>
      <c r="I398" s="22">
        <v>161</v>
      </c>
      <c r="J398" s="22">
        <v>0</v>
      </c>
      <c r="K398" s="22">
        <v>0</v>
      </c>
      <c r="L398" s="22">
        <v>161</v>
      </c>
      <c r="M398" s="22">
        <v>42.933999999999997</v>
      </c>
      <c r="N398" s="24">
        <v>6912.3095999999996</v>
      </c>
      <c r="O398" s="24">
        <v>1728.08</v>
      </c>
      <c r="P398" s="24">
        <v>1728.08</v>
      </c>
      <c r="Q398" s="24">
        <v>1728.08</v>
      </c>
      <c r="R398" s="24">
        <v>1728.08</v>
      </c>
      <c r="S398" s="32">
        <f t="shared" si="136"/>
        <v>161</v>
      </c>
      <c r="T398" s="23">
        <f t="shared" si="137"/>
        <v>0</v>
      </c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>
        <f t="shared" si="138"/>
        <v>0</v>
      </c>
      <c r="AI398" s="23"/>
      <c r="AJ398" s="23"/>
      <c r="AK398" s="23"/>
      <c r="AL398" s="23"/>
      <c r="AM398" s="23"/>
      <c r="AN398" s="23"/>
      <c r="AO398" s="23"/>
      <c r="AP398" s="23"/>
      <c r="AQ398" s="15" t="s">
        <v>1294</v>
      </c>
      <c r="AR398" s="15"/>
      <c r="AS398" s="15"/>
      <c r="AT398" s="15"/>
      <c r="AU398" s="15" t="s">
        <v>1132</v>
      </c>
      <c r="AV398" s="15"/>
      <c r="AW398" s="15"/>
      <c r="AX398" s="75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</row>
    <row r="399" spans="1:75" ht="28.5" customHeight="1" x14ac:dyDescent="0.25">
      <c r="A399" s="3"/>
      <c r="B399" s="59" t="s">
        <v>1449</v>
      </c>
      <c r="C399" s="63" t="s">
        <v>1327</v>
      </c>
      <c r="D399" s="3"/>
      <c r="E399" s="3"/>
      <c r="F399" s="3"/>
      <c r="G399" s="69" t="s">
        <v>1225</v>
      </c>
      <c r="H399" s="71" t="s">
        <v>263</v>
      </c>
      <c r="I399" s="23">
        <v>36240</v>
      </c>
      <c r="J399" s="22">
        <v>0</v>
      </c>
      <c r="K399" s="22">
        <v>0</v>
      </c>
      <c r="L399" s="23">
        <v>36240</v>
      </c>
      <c r="M399" s="22">
        <v>0.32500000000000001</v>
      </c>
      <c r="N399" s="24">
        <f>L399*M399</f>
        <v>11778</v>
      </c>
      <c r="O399" s="24">
        <f>$N$399/4</f>
        <v>2944.5</v>
      </c>
      <c r="P399" s="24">
        <f>$N$399/4</f>
        <v>2944.5</v>
      </c>
      <c r="Q399" s="24">
        <f>$N$399/4</f>
        <v>2944.5</v>
      </c>
      <c r="R399" s="24">
        <f>$N$399/4</f>
        <v>2944.5</v>
      </c>
      <c r="S399" s="32">
        <f t="shared" si="136"/>
        <v>36240</v>
      </c>
      <c r="T399" s="23">
        <f t="shared" si="137"/>
        <v>0</v>
      </c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>
        <f t="shared" si="138"/>
        <v>0</v>
      </c>
      <c r="AI399" s="23"/>
      <c r="AJ399" s="23"/>
      <c r="AK399" s="23"/>
      <c r="AL399" s="23"/>
      <c r="AM399" s="23"/>
      <c r="AN399" s="23"/>
      <c r="AO399" s="23"/>
      <c r="AP399" s="23"/>
      <c r="AQ399" s="15" t="s">
        <v>1126</v>
      </c>
      <c r="AR399" s="15" t="s">
        <v>1133</v>
      </c>
      <c r="AS399" s="15"/>
      <c r="AT399" s="15"/>
      <c r="AU399" s="15"/>
      <c r="AV399" s="15"/>
      <c r="AW399" s="15"/>
      <c r="AX399" s="75" t="s">
        <v>1412</v>
      </c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</row>
    <row r="400" spans="1:75" s="11" customFormat="1" ht="42.75" customHeight="1" x14ac:dyDescent="0.25">
      <c r="A400" s="9"/>
      <c r="B400" s="61"/>
      <c r="C400" s="73" t="s">
        <v>1327</v>
      </c>
      <c r="D400" s="9"/>
      <c r="E400" s="73" t="s">
        <v>1498</v>
      </c>
      <c r="F400" s="9"/>
      <c r="G400" s="69" t="s">
        <v>1225</v>
      </c>
      <c r="H400" s="71" t="s">
        <v>1092</v>
      </c>
      <c r="I400" s="25">
        <v>0</v>
      </c>
      <c r="J400" s="26">
        <v>0</v>
      </c>
      <c r="K400" s="26">
        <v>0</v>
      </c>
      <c r="L400" s="25">
        <v>0</v>
      </c>
      <c r="M400" s="26">
        <v>3.7389999999999999</v>
      </c>
      <c r="N400" s="27">
        <v>0</v>
      </c>
      <c r="O400" s="27">
        <v>0</v>
      </c>
      <c r="P400" s="27">
        <f>$N$400/4</f>
        <v>0</v>
      </c>
      <c r="Q400" s="27">
        <f>$N$400/4</f>
        <v>0</v>
      </c>
      <c r="R400" s="27">
        <f>$N$400/4</f>
        <v>0</v>
      </c>
      <c r="S400" s="74">
        <f t="shared" si="136"/>
        <v>0</v>
      </c>
      <c r="T400" s="25">
        <f t="shared" si="137"/>
        <v>0</v>
      </c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>
        <f t="shared" si="138"/>
        <v>0</v>
      </c>
      <c r="AI400" s="25"/>
      <c r="AJ400" s="25"/>
      <c r="AK400" s="25"/>
      <c r="AL400" s="25"/>
      <c r="AM400" s="25"/>
      <c r="AN400" s="25"/>
      <c r="AO400" s="25"/>
      <c r="AP400" s="25"/>
      <c r="AQ400" s="19" t="s">
        <v>1294</v>
      </c>
      <c r="AR400" s="19"/>
      <c r="AS400" s="19"/>
      <c r="AT400" s="19"/>
      <c r="AU400" s="19"/>
      <c r="AV400" s="18"/>
      <c r="AW400" s="18"/>
      <c r="AX400" s="76" t="s">
        <v>1420</v>
      </c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</row>
    <row r="401" spans="1:75" s="11" customFormat="1" ht="42.75" customHeight="1" x14ac:dyDescent="0.25">
      <c r="A401" s="9"/>
      <c r="B401" s="61"/>
      <c r="C401" s="73" t="s">
        <v>1327</v>
      </c>
      <c r="D401" s="9"/>
      <c r="E401" s="73" t="s">
        <v>1667</v>
      </c>
      <c r="F401" s="9"/>
      <c r="G401" s="69" t="s">
        <v>1225</v>
      </c>
      <c r="H401" s="71" t="s">
        <v>1654</v>
      </c>
      <c r="I401" s="25">
        <v>102</v>
      </c>
      <c r="J401" s="26">
        <v>0</v>
      </c>
      <c r="K401" s="26">
        <v>0</v>
      </c>
      <c r="L401" s="25">
        <v>102</v>
      </c>
      <c r="M401" s="26">
        <v>49.113999999999997</v>
      </c>
      <c r="N401" s="27">
        <f>L401*M401</f>
        <v>5009.6279999999997</v>
      </c>
      <c r="O401" s="27">
        <f>$N$401/4</f>
        <v>1252.4069999999999</v>
      </c>
      <c r="P401" s="27">
        <f t="shared" ref="P401:R401" si="141">$N$401/4</f>
        <v>1252.4069999999999</v>
      </c>
      <c r="Q401" s="27">
        <f t="shared" si="141"/>
        <v>1252.4069999999999</v>
      </c>
      <c r="R401" s="27">
        <f t="shared" si="141"/>
        <v>1252.4069999999999</v>
      </c>
      <c r="S401" s="74">
        <f t="shared" ref="S401" si="142">L401+T401</f>
        <v>102</v>
      </c>
      <c r="T401" s="25">
        <f t="shared" ref="T401" si="143">U401+V401+W401+X401+Y401+Z401+AA401+AB401+AC401+AD401+AE401+AF401+AG401+AH401</f>
        <v>0</v>
      </c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19"/>
      <c r="AR401" s="19"/>
      <c r="AS401" s="19"/>
      <c r="AT401" s="19"/>
      <c r="AU401" s="19"/>
      <c r="AV401" s="18"/>
      <c r="AW401" s="18"/>
      <c r="AX401" s="76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</row>
    <row r="402" spans="1:75" s="11" customFormat="1" ht="45.75" customHeight="1" x14ac:dyDescent="0.25">
      <c r="A402" s="9"/>
      <c r="B402" s="61" t="s">
        <v>1446</v>
      </c>
      <c r="C402" s="73" t="s">
        <v>1327</v>
      </c>
      <c r="D402" s="9"/>
      <c r="E402" s="73" t="s">
        <v>1800</v>
      </c>
      <c r="F402" s="9"/>
      <c r="G402" s="69" t="s">
        <v>1226</v>
      </c>
      <c r="H402" s="71" t="s">
        <v>477</v>
      </c>
      <c r="I402" s="25">
        <v>1835040</v>
      </c>
      <c r="J402" s="26">
        <v>0</v>
      </c>
      <c r="K402" s="26">
        <v>0</v>
      </c>
      <c r="L402" s="25">
        <v>1835040</v>
      </c>
      <c r="M402" s="26">
        <v>0.498</v>
      </c>
      <c r="N402" s="27">
        <f>L402*M402</f>
        <v>913849.92</v>
      </c>
      <c r="O402" s="27">
        <f>$N$402/4</f>
        <v>228462.48</v>
      </c>
      <c r="P402" s="27">
        <f t="shared" ref="P402:R402" si="144">$N$402/4</f>
        <v>228462.48</v>
      </c>
      <c r="Q402" s="27">
        <f t="shared" si="144"/>
        <v>228462.48</v>
      </c>
      <c r="R402" s="27">
        <f t="shared" si="144"/>
        <v>228462.48</v>
      </c>
      <c r="S402" s="74">
        <f t="shared" si="136"/>
        <v>1835040</v>
      </c>
      <c r="T402" s="25">
        <f t="shared" si="137"/>
        <v>0</v>
      </c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>
        <f t="shared" si="138"/>
        <v>0</v>
      </c>
      <c r="AI402" s="25"/>
      <c r="AJ402" s="25"/>
      <c r="AK402" s="25"/>
      <c r="AL402" s="25"/>
      <c r="AM402" s="25"/>
      <c r="AN402" s="25"/>
      <c r="AO402" s="25"/>
      <c r="AP402" s="25"/>
      <c r="AQ402" s="18" t="s">
        <v>1294</v>
      </c>
      <c r="AR402" s="18"/>
      <c r="AS402" s="18"/>
      <c r="AT402" s="18" t="s">
        <v>1159</v>
      </c>
      <c r="AU402" s="18"/>
      <c r="AV402" s="18"/>
      <c r="AW402" s="20">
        <v>45089</v>
      </c>
      <c r="AX402" s="76" t="s">
        <v>1371</v>
      </c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</row>
    <row r="403" spans="1:75" ht="28.5" customHeight="1" x14ac:dyDescent="0.25">
      <c r="A403" s="3"/>
      <c r="B403" s="59" t="s">
        <v>1446</v>
      </c>
      <c r="C403" s="63" t="s">
        <v>1327</v>
      </c>
      <c r="D403" s="3"/>
      <c r="E403" s="3"/>
      <c r="F403" s="3"/>
      <c r="G403" s="69" t="s">
        <v>1227</v>
      </c>
      <c r="H403" s="71" t="s">
        <v>478</v>
      </c>
      <c r="I403" s="22">
        <v>136</v>
      </c>
      <c r="J403" s="22">
        <v>0</v>
      </c>
      <c r="K403" s="22">
        <v>0</v>
      </c>
      <c r="L403" s="22">
        <v>136</v>
      </c>
      <c r="M403" s="22">
        <v>51.484999999999999</v>
      </c>
      <c r="N403" s="24">
        <v>7001.8977000000004</v>
      </c>
      <c r="O403" s="24">
        <v>1750.47</v>
      </c>
      <c r="P403" s="24">
        <v>1750.47</v>
      </c>
      <c r="Q403" s="24">
        <v>1750.47</v>
      </c>
      <c r="R403" s="24">
        <v>1750.47</v>
      </c>
      <c r="S403" s="32">
        <f t="shared" si="136"/>
        <v>136</v>
      </c>
      <c r="T403" s="23">
        <f t="shared" si="137"/>
        <v>0</v>
      </c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>
        <f t="shared" si="138"/>
        <v>0</v>
      </c>
      <c r="AI403" s="23"/>
      <c r="AJ403" s="23"/>
      <c r="AK403" s="23"/>
      <c r="AL403" s="23"/>
      <c r="AM403" s="23"/>
      <c r="AN403" s="23"/>
      <c r="AO403" s="23"/>
      <c r="AP403" s="23"/>
      <c r="AQ403" s="15" t="s">
        <v>1294</v>
      </c>
      <c r="AR403" s="15"/>
      <c r="AS403" s="15"/>
      <c r="AT403" s="15"/>
      <c r="AU403" s="15" t="s">
        <v>1132</v>
      </c>
      <c r="AV403" s="15"/>
      <c r="AW403" s="15"/>
      <c r="AX403" s="75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</row>
    <row r="404" spans="1:75" ht="28.5" customHeight="1" x14ac:dyDescent="0.25">
      <c r="A404" s="3"/>
      <c r="B404" s="59" t="s">
        <v>1446</v>
      </c>
      <c r="C404" s="63" t="s">
        <v>1327</v>
      </c>
      <c r="D404" s="3"/>
      <c r="E404" s="3"/>
      <c r="F404" s="3"/>
      <c r="G404" s="69" t="s">
        <v>1227</v>
      </c>
      <c r="H404" s="71" t="s">
        <v>479</v>
      </c>
      <c r="I404" s="23">
        <v>1381560</v>
      </c>
      <c r="J404" s="22">
        <v>0</v>
      </c>
      <c r="K404" s="22">
        <v>0</v>
      </c>
      <c r="L404" s="23">
        <v>1381560</v>
      </c>
      <c r="M404" s="22">
        <v>1.3089999999999999</v>
      </c>
      <c r="N404" s="24">
        <v>1808294.1805</v>
      </c>
      <c r="O404" s="24">
        <v>452073.55</v>
      </c>
      <c r="P404" s="24">
        <v>452073.55</v>
      </c>
      <c r="Q404" s="24">
        <v>452073.55</v>
      </c>
      <c r="R404" s="24">
        <v>452073.55</v>
      </c>
      <c r="S404" s="32">
        <f t="shared" si="136"/>
        <v>1381560</v>
      </c>
      <c r="T404" s="23">
        <f t="shared" si="137"/>
        <v>0</v>
      </c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>
        <f t="shared" si="138"/>
        <v>0</v>
      </c>
      <c r="AI404" s="23"/>
      <c r="AJ404" s="23"/>
      <c r="AK404" s="23"/>
      <c r="AL404" s="23"/>
      <c r="AM404" s="23"/>
      <c r="AN404" s="23"/>
      <c r="AO404" s="23"/>
      <c r="AP404" s="23"/>
      <c r="AQ404" s="15" t="s">
        <v>1294</v>
      </c>
      <c r="AR404" s="15"/>
      <c r="AS404" s="15"/>
      <c r="AT404" s="15" t="s">
        <v>1154</v>
      </c>
      <c r="AU404" s="15"/>
      <c r="AV404" s="15"/>
      <c r="AW404" s="15"/>
      <c r="AX404" s="75" t="s">
        <v>1376</v>
      </c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</row>
    <row r="405" spans="1:75" ht="28.5" customHeight="1" x14ac:dyDescent="0.25">
      <c r="A405" s="3"/>
      <c r="B405" s="59"/>
      <c r="C405" s="63" t="s">
        <v>1327</v>
      </c>
      <c r="D405" s="3"/>
      <c r="E405" s="3"/>
      <c r="F405" s="3"/>
      <c r="G405" s="69" t="s">
        <v>480</v>
      </c>
      <c r="H405" s="71" t="s">
        <v>441</v>
      </c>
      <c r="I405" s="22">
        <v>0</v>
      </c>
      <c r="J405" s="23">
        <v>1730</v>
      </c>
      <c r="K405" s="22">
        <v>0</v>
      </c>
      <c r="L405" s="23">
        <v>1730</v>
      </c>
      <c r="M405" s="22">
        <v>60.805</v>
      </c>
      <c r="N405" s="24">
        <v>105192.15</v>
      </c>
      <c r="O405" s="24">
        <v>26298.04</v>
      </c>
      <c r="P405" s="24">
        <v>26298.04</v>
      </c>
      <c r="Q405" s="24">
        <v>26298.04</v>
      </c>
      <c r="R405" s="24">
        <v>26298.04</v>
      </c>
      <c r="S405" s="32">
        <f t="shared" si="136"/>
        <v>1730</v>
      </c>
      <c r="T405" s="23">
        <f t="shared" si="137"/>
        <v>0</v>
      </c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>
        <f t="shared" si="138"/>
        <v>0</v>
      </c>
      <c r="AI405" s="23"/>
      <c r="AJ405" s="23"/>
      <c r="AK405" s="23"/>
      <c r="AL405" s="23"/>
      <c r="AM405" s="23"/>
      <c r="AN405" s="23"/>
      <c r="AO405" s="23"/>
      <c r="AP405" s="23"/>
      <c r="AQ405" s="15" t="s">
        <v>1294</v>
      </c>
      <c r="AR405" s="15"/>
      <c r="AS405" s="15"/>
      <c r="AT405" s="15"/>
      <c r="AU405" s="15" t="s">
        <v>1132</v>
      </c>
      <c r="AV405" s="15"/>
      <c r="AW405" s="15"/>
      <c r="AX405" s="75" t="s">
        <v>1355</v>
      </c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</row>
    <row r="406" spans="1:75" s="11" customFormat="1" ht="28.5" customHeight="1" x14ac:dyDescent="0.25">
      <c r="A406" s="9"/>
      <c r="B406" s="61" t="s">
        <v>1447</v>
      </c>
      <c r="C406" s="73" t="s">
        <v>1327</v>
      </c>
      <c r="D406" s="9"/>
      <c r="E406" s="73" t="s">
        <v>1496</v>
      </c>
      <c r="F406" s="9"/>
      <c r="G406" s="69" t="s">
        <v>1228</v>
      </c>
      <c r="H406" s="71" t="s">
        <v>462</v>
      </c>
      <c r="I406" s="25">
        <v>207900</v>
      </c>
      <c r="J406" s="26">
        <v>0</v>
      </c>
      <c r="K406" s="26">
        <v>0</v>
      </c>
      <c r="L406" s="25">
        <v>207900</v>
      </c>
      <c r="M406" s="26">
        <v>5.4320000000000004</v>
      </c>
      <c r="N406" s="27">
        <f>L406*M406</f>
        <v>1129312.8</v>
      </c>
      <c r="O406" s="27">
        <f>$N$406/4</f>
        <v>282328.2</v>
      </c>
      <c r="P406" s="27">
        <f t="shared" ref="P406:R406" si="145">$N$406/4</f>
        <v>282328.2</v>
      </c>
      <c r="Q406" s="27">
        <f t="shared" si="145"/>
        <v>282328.2</v>
      </c>
      <c r="R406" s="27">
        <f t="shared" si="145"/>
        <v>282328.2</v>
      </c>
      <c r="S406" s="74">
        <f t="shared" si="136"/>
        <v>207900</v>
      </c>
      <c r="T406" s="25">
        <f t="shared" si="137"/>
        <v>0</v>
      </c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>
        <f t="shared" si="138"/>
        <v>0</v>
      </c>
      <c r="AI406" s="25"/>
      <c r="AJ406" s="25"/>
      <c r="AK406" s="25"/>
      <c r="AL406" s="25"/>
      <c r="AM406" s="25"/>
      <c r="AN406" s="25"/>
      <c r="AO406" s="25"/>
      <c r="AP406" s="25"/>
      <c r="AQ406" s="18" t="s">
        <v>1294</v>
      </c>
      <c r="AR406" s="18"/>
      <c r="AS406" s="18"/>
      <c r="AT406" s="38" t="s">
        <v>1160</v>
      </c>
      <c r="AU406" s="18"/>
      <c r="AV406" s="18"/>
      <c r="AW406" s="38" t="s">
        <v>1161</v>
      </c>
      <c r="AX406" s="76" t="s">
        <v>1369</v>
      </c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</row>
    <row r="407" spans="1:75" s="11" customFormat="1" ht="35.25" customHeight="1" x14ac:dyDescent="0.25">
      <c r="A407" s="9"/>
      <c r="B407" s="61"/>
      <c r="C407" s="73" t="s">
        <v>1327</v>
      </c>
      <c r="D407" s="9"/>
      <c r="E407" s="73" t="s">
        <v>1769</v>
      </c>
      <c r="F407" s="9"/>
      <c r="G407" s="69" t="s">
        <v>1751</v>
      </c>
      <c r="H407" s="71" t="s">
        <v>1752</v>
      </c>
      <c r="I407" s="26">
        <v>12348</v>
      </c>
      <c r="J407" s="25">
        <v>0</v>
      </c>
      <c r="K407" s="26">
        <v>0</v>
      </c>
      <c r="L407" s="25">
        <v>12348</v>
      </c>
      <c r="M407" s="26">
        <v>193.52</v>
      </c>
      <c r="N407" s="27">
        <v>2389523.2200000002</v>
      </c>
      <c r="O407" s="27">
        <v>597380.81000000006</v>
      </c>
      <c r="P407" s="27">
        <v>597380.81000000006</v>
      </c>
      <c r="Q407" s="27">
        <v>597380.81000000006</v>
      </c>
      <c r="R407" s="27">
        <v>597380.81000000006</v>
      </c>
      <c r="S407" s="74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18"/>
      <c r="AR407" s="18"/>
      <c r="AS407" s="18"/>
      <c r="AT407" s="18"/>
      <c r="AU407" s="18"/>
      <c r="AV407" s="18"/>
      <c r="AW407" s="18"/>
      <c r="AX407" s="76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</row>
    <row r="408" spans="1:75" ht="28.5" customHeight="1" x14ac:dyDescent="0.25">
      <c r="A408" s="3"/>
      <c r="B408" s="59"/>
      <c r="C408" s="63" t="s">
        <v>1327</v>
      </c>
      <c r="D408" s="3"/>
      <c r="E408" s="3"/>
      <c r="F408" s="3"/>
      <c r="G408" s="69" t="s">
        <v>1340</v>
      </c>
      <c r="H408" s="71" t="s">
        <v>481</v>
      </c>
      <c r="I408" s="22">
        <v>0</v>
      </c>
      <c r="J408" s="23">
        <v>0</v>
      </c>
      <c r="K408" s="22">
        <v>0</v>
      </c>
      <c r="L408" s="23">
        <v>0</v>
      </c>
      <c r="M408" s="22">
        <v>36.296999999999997</v>
      </c>
      <c r="N408" s="24">
        <v>0</v>
      </c>
      <c r="O408" s="24">
        <v>0</v>
      </c>
      <c r="P408" s="24">
        <v>0</v>
      </c>
      <c r="Q408" s="24">
        <v>0</v>
      </c>
      <c r="R408" s="24">
        <v>0</v>
      </c>
      <c r="S408" s="32">
        <f t="shared" si="136"/>
        <v>0</v>
      </c>
      <c r="T408" s="23">
        <f t="shared" si="137"/>
        <v>0</v>
      </c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>
        <f t="shared" si="138"/>
        <v>0</v>
      </c>
      <c r="AI408" s="23"/>
      <c r="AJ408" s="23"/>
      <c r="AK408" s="23"/>
      <c r="AL408" s="23"/>
      <c r="AM408" s="23"/>
      <c r="AN408" s="23"/>
      <c r="AO408" s="23"/>
      <c r="AP408" s="23"/>
      <c r="AQ408" s="15" t="s">
        <v>1126</v>
      </c>
      <c r="AR408" s="15" t="s">
        <v>1133</v>
      </c>
      <c r="AS408" s="15"/>
      <c r="AT408" s="15"/>
      <c r="AU408" s="15"/>
      <c r="AV408" s="15"/>
      <c r="AW408" s="15"/>
      <c r="AX408" s="75" t="s">
        <v>1359</v>
      </c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</row>
    <row r="409" spans="1:75" ht="28.5" customHeight="1" x14ac:dyDescent="0.25">
      <c r="A409" s="3"/>
      <c r="B409" s="59" t="s">
        <v>1446</v>
      </c>
      <c r="C409" s="63" t="s">
        <v>1327</v>
      </c>
      <c r="D409" s="3"/>
      <c r="E409" s="3"/>
      <c r="F409" s="3"/>
      <c r="G409" s="69" t="s">
        <v>1341</v>
      </c>
      <c r="H409" s="71" t="s">
        <v>465</v>
      </c>
      <c r="I409" s="22">
        <v>0</v>
      </c>
      <c r="J409" s="23">
        <v>720</v>
      </c>
      <c r="K409" s="22">
        <v>197880</v>
      </c>
      <c r="L409" s="23">
        <v>198600</v>
      </c>
      <c r="M409" s="22">
        <v>0.54600000000000004</v>
      </c>
      <c r="N409" s="24">
        <v>108359.03969999999</v>
      </c>
      <c r="O409" s="24">
        <v>27089.759999999998</v>
      </c>
      <c r="P409" s="24">
        <v>27089.759999999998</v>
      </c>
      <c r="Q409" s="24">
        <v>27089.759999999998</v>
      </c>
      <c r="R409" s="24">
        <v>27089.759999999998</v>
      </c>
      <c r="S409" s="32">
        <f t="shared" si="136"/>
        <v>198600</v>
      </c>
      <c r="T409" s="23">
        <f t="shared" si="137"/>
        <v>0</v>
      </c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>
        <f t="shared" si="138"/>
        <v>0</v>
      </c>
      <c r="AI409" s="23"/>
      <c r="AJ409" s="23"/>
      <c r="AK409" s="23"/>
      <c r="AL409" s="23"/>
      <c r="AM409" s="23"/>
      <c r="AN409" s="23"/>
      <c r="AO409" s="23"/>
      <c r="AP409" s="23"/>
      <c r="AQ409" s="15" t="s">
        <v>1294</v>
      </c>
      <c r="AR409" s="15"/>
      <c r="AS409" s="15"/>
      <c r="AT409" s="15" t="s">
        <v>1154</v>
      </c>
      <c r="AU409" s="15"/>
      <c r="AV409" s="15"/>
      <c r="AW409" s="15"/>
      <c r="AX409" s="75" t="s">
        <v>1421</v>
      </c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</row>
    <row r="410" spans="1:75" s="11" customFormat="1" ht="42.75" customHeight="1" x14ac:dyDescent="0.25">
      <c r="A410" s="9"/>
      <c r="B410" s="61"/>
      <c r="C410" s="63" t="s">
        <v>1327</v>
      </c>
      <c r="D410" s="9"/>
      <c r="E410" s="73" t="s">
        <v>1544</v>
      </c>
      <c r="F410" s="9"/>
      <c r="G410" s="69" t="s">
        <v>1537</v>
      </c>
      <c r="H410" s="71" t="s">
        <v>1538</v>
      </c>
      <c r="I410" s="25">
        <v>0</v>
      </c>
      <c r="J410" s="26">
        <v>34260</v>
      </c>
      <c r="K410" s="26">
        <v>6660</v>
      </c>
      <c r="L410" s="25">
        <f>J410+K410</f>
        <v>40920</v>
      </c>
      <c r="M410" s="26">
        <v>3.4470000000000001</v>
      </c>
      <c r="N410" s="27">
        <f>L410*M410</f>
        <v>141051.24</v>
      </c>
      <c r="O410" s="27">
        <f>$N$410/4</f>
        <v>35262.81</v>
      </c>
      <c r="P410" s="27">
        <f t="shared" ref="P410:R410" si="146">$N$410/4</f>
        <v>35262.81</v>
      </c>
      <c r="Q410" s="27">
        <f t="shared" si="146"/>
        <v>35262.81</v>
      </c>
      <c r="R410" s="27">
        <f t="shared" si="146"/>
        <v>35262.81</v>
      </c>
      <c r="S410" s="74">
        <f t="shared" si="136"/>
        <v>40920</v>
      </c>
      <c r="T410" s="25">
        <f t="shared" si="137"/>
        <v>0</v>
      </c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19"/>
      <c r="AR410" s="19"/>
      <c r="AS410" s="19"/>
      <c r="AT410" s="19"/>
      <c r="AU410" s="19"/>
      <c r="AV410" s="18"/>
      <c r="AW410" s="18"/>
      <c r="AX410" s="76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</row>
    <row r="411" spans="1:75" ht="33.75" customHeight="1" x14ac:dyDescent="0.25">
      <c r="A411" s="3"/>
      <c r="B411" s="59" t="s">
        <v>1446</v>
      </c>
      <c r="C411" s="63" t="s">
        <v>1327</v>
      </c>
      <c r="D411" s="3"/>
      <c r="E411" s="3"/>
      <c r="F411" s="3"/>
      <c r="G411" s="69" t="s">
        <v>1229</v>
      </c>
      <c r="H411" s="71" t="s">
        <v>482</v>
      </c>
      <c r="I411" s="23">
        <v>3135240</v>
      </c>
      <c r="J411" s="22">
        <v>0</v>
      </c>
      <c r="K411" s="22">
        <v>0</v>
      </c>
      <c r="L411" s="23">
        <v>3135240</v>
      </c>
      <c r="M411" s="22">
        <v>0.751</v>
      </c>
      <c r="N411" s="24">
        <v>2355624.9511000002</v>
      </c>
      <c r="O411" s="24">
        <v>588906.23999999999</v>
      </c>
      <c r="P411" s="24">
        <v>588906.23999999999</v>
      </c>
      <c r="Q411" s="24">
        <v>588906.23999999999</v>
      </c>
      <c r="R411" s="24">
        <v>588906.23999999999</v>
      </c>
      <c r="S411" s="32">
        <f t="shared" si="136"/>
        <v>3135240</v>
      </c>
      <c r="T411" s="23">
        <f t="shared" si="137"/>
        <v>0</v>
      </c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>
        <f t="shared" si="138"/>
        <v>0</v>
      </c>
      <c r="AI411" s="23"/>
      <c r="AJ411" s="23"/>
      <c r="AK411" s="23"/>
      <c r="AL411" s="23"/>
      <c r="AM411" s="23"/>
      <c r="AN411" s="23"/>
      <c r="AO411" s="23"/>
      <c r="AP411" s="23"/>
      <c r="AQ411" s="15" t="s">
        <v>1294</v>
      </c>
      <c r="AR411" s="15"/>
      <c r="AS411" s="15"/>
      <c r="AT411" s="13" t="s">
        <v>1162</v>
      </c>
      <c r="AU411" s="15"/>
      <c r="AV411" s="15"/>
      <c r="AW411" s="17">
        <v>45113</v>
      </c>
      <c r="AX411" s="75" t="s">
        <v>1372</v>
      </c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</row>
    <row r="412" spans="1:75" s="11" customFormat="1" ht="35.25" customHeight="1" x14ac:dyDescent="0.25">
      <c r="A412" s="9"/>
      <c r="B412" s="61" t="s">
        <v>1446</v>
      </c>
      <c r="C412" s="73" t="s">
        <v>1327</v>
      </c>
      <c r="D412" s="9"/>
      <c r="E412" s="73" t="s">
        <v>1799</v>
      </c>
      <c r="F412" s="9"/>
      <c r="G412" s="69" t="s">
        <v>1230</v>
      </c>
      <c r="H412" s="71" t="s">
        <v>483</v>
      </c>
      <c r="I412" s="25">
        <v>1976810</v>
      </c>
      <c r="J412" s="25">
        <v>0</v>
      </c>
      <c r="K412" s="26">
        <v>0</v>
      </c>
      <c r="L412" s="25">
        <v>1976810</v>
      </c>
      <c r="M412" s="26">
        <v>0.38200000000000001</v>
      </c>
      <c r="N412" s="27">
        <f>L412*M412</f>
        <v>755141.42</v>
      </c>
      <c r="O412" s="27">
        <f>$N$412/4</f>
        <v>188785.35500000001</v>
      </c>
      <c r="P412" s="27">
        <f t="shared" ref="P412:R412" si="147">$N$412/4</f>
        <v>188785.35500000001</v>
      </c>
      <c r="Q412" s="27">
        <f t="shared" si="147"/>
        <v>188785.35500000001</v>
      </c>
      <c r="R412" s="27">
        <f t="shared" si="147"/>
        <v>188785.35500000001</v>
      </c>
      <c r="S412" s="74">
        <f t="shared" si="136"/>
        <v>1976810</v>
      </c>
      <c r="T412" s="25">
        <f t="shared" si="137"/>
        <v>0</v>
      </c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>
        <f t="shared" si="138"/>
        <v>0</v>
      </c>
      <c r="AI412" s="25"/>
      <c r="AJ412" s="25"/>
      <c r="AK412" s="25"/>
      <c r="AL412" s="25"/>
      <c r="AM412" s="25"/>
      <c r="AN412" s="25"/>
      <c r="AO412" s="25"/>
      <c r="AP412" s="25"/>
      <c r="AQ412" s="18" t="s">
        <v>1294</v>
      </c>
      <c r="AR412" s="18"/>
      <c r="AS412" s="18"/>
      <c r="AT412" s="18" t="s">
        <v>1159</v>
      </c>
      <c r="AU412" s="18"/>
      <c r="AV412" s="18"/>
      <c r="AW412" s="18">
        <v>45236</v>
      </c>
      <c r="AX412" s="76" t="s">
        <v>1371</v>
      </c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</row>
    <row r="413" spans="1:75" ht="34.5" customHeight="1" x14ac:dyDescent="0.25">
      <c r="A413" s="3"/>
      <c r="B413" s="59" t="s">
        <v>1446</v>
      </c>
      <c r="C413" s="63" t="s">
        <v>1327</v>
      </c>
      <c r="D413" s="3"/>
      <c r="E413" s="3"/>
      <c r="F413" s="3"/>
      <c r="G413" s="69" t="s">
        <v>1231</v>
      </c>
      <c r="H413" s="71" t="s">
        <v>484</v>
      </c>
      <c r="I413" s="23">
        <v>625470</v>
      </c>
      <c r="J413" s="22">
        <v>0</v>
      </c>
      <c r="K413" s="22">
        <v>0</v>
      </c>
      <c r="L413" s="23">
        <v>625470</v>
      </c>
      <c r="M413" s="22">
        <v>2.34</v>
      </c>
      <c r="N413" s="24">
        <v>1463898.4619</v>
      </c>
      <c r="O413" s="24">
        <v>365974.62</v>
      </c>
      <c r="P413" s="24">
        <v>365974.62</v>
      </c>
      <c r="Q413" s="24">
        <v>365974.62</v>
      </c>
      <c r="R413" s="24">
        <v>365974.62</v>
      </c>
      <c r="S413" s="32">
        <f t="shared" si="136"/>
        <v>625470</v>
      </c>
      <c r="T413" s="23">
        <f t="shared" si="137"/>
        <v>0</v>
      </c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>
        <f t="shared" si="138"/>
        <v>0</v>
      </c>
      <c r="AI413" s="23"/>
      <c r="AJ413" s="23"/>
      <c r="AK413" s="23"/>
      <c r="AL413" s="23"/>
      <c r="AM413" s="23"/>
      <c r="AN413" s="23"/>
      <c r="AO413" s="23"/>
      <c r="AP413" s="23"/>
      <c r="AQ413" s="15" t="s">
        <v>1294</v>
      </c>
      <c r="AR413" s="15"/>
      <c r="AS413" s="15"/>
      <c r="AT413" s="15" t="s">
        <v>1159</v>
      </c>
      <c r="AU413" s="15"/>
      <c r="AV413" s="15"/>
      <c r="AW413" s="15"/>
      <c r="AX413" s="75" t="s">
        <v>1359</v>
      </c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</row>
    <row r="414" spans="1:75" s="11" customFormat="1" ht="34.5" customHeight="1" x14ac:dyDescent="0.25">
      <c r="A414" s="9"/>
      <c r="B414" s="61"/>
      <c r="C414" s="73"/>
      <c r="D414" s="9"/>
      <c r="E414" s="73" t="s">
        <v>1641</v>
      </c>
      <c r="F414" s="9"/>
      <c r="G414" s="69" t="s">
        <v>1596</v>
      </c>
      <c r="H414" s="71" t="s">
        <v>467</v>
      </c>
      <c r="I414" s="25">
        <v>167610</v>
      </c>
      <c r="J414" s="26">
        <v>0</v>
      </c>
      <c r="K414" s="26">
        <v>0</v>
      </c>
      <c r="L414" s="25">
        <v>167610</v>
      </c>
      <c r="M414" s="26">
        <v>5</v>
      </c>
      <c r="N414" s="27">
        <v>837942.39</v>
      </c>
      <c r="O414" s="27">
        <v>837942.39</v>
      </c>
      <c r="P414" s="27"/>
      <c r="Q414" s="27"/>
      <c r="R414" s="27"/>
      <c r="S414" s="74">
        <f t="shared" si="136"/>
        <v>167610</v>
      </c>
      <c r="T414" s="25">
        <f t="shared" ref="T414:T416" si="148">U414+V414+W414+X414+Y414+Z414+AA414+AB414+AC414+AD414+AE414+AF414+AG414+AH414</f>
        <v>0</v>
      </c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56"/>
      <c r="AR414" s="56"/>
      <c r="AS414" s="56"/>
      <c r="AT414" s="56"/>
      <c r="AU414" s="56"/>
      <c r="AV414" s="56"/>
      <c r="AW414" s="56"/>
      <c r="AX414" s="76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</row>
    <row r="415" spans="1:75" s="11" customFormat="1" ht="34.5" customHeight="1" x14ac:dyDescent="0.25">
      <c r="A415" s="9"/>
      <c r="B415" s="61"/>
      <c r="C415" s="73"/>
      <c r="D415" s="9"/>
      <c r="E415" s="73" t="s">
        <v>1801</v>
      </c>
      <c r="F415" s="9"/>
      <c r="G415" s="69" t="s">
        <v>1593</v>
      </c>
      <c r="H415" s="71" t="s">
        <v>477</v>
      </c>
      <c r="I415" s="25">
        <v>1135320</v>
      </c>
      <c r="J415" s="26">
        <v>0</v>
      </c>
      <c r="K415" s="26">
        <v>0</v>
      </c>
      <c r="L415" s="25">
        <v>1135320</v>
      </c>
      <c r="M415" s="26">
        <v>0.37</v>
      </c>
      <c r="N415" s="27">
        <f>L415*M415</f>
        <v>420068.4</v>
      </c>
      <c r="O415" s="27">
        <v>420068.4</v>
      </c>
      <c r="P415" s="27"/>
      <c r="Q415" s="27"/>
      <c r="R415" s="27"/>
      <c r="S415" s="74">
        <f t="shared" si="136"/>
        <v>1135320</v>
      </c>
      <c r="T415" s="25">
        <f t="shared" si="148"/>
        <v>0</v>
      </c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56"/>
      <c r="AR415" s="56"/>
      <c r="AS415" s="56"/>
      <c r="AT415" s="56"/>
      <c r="AU415" s="56"/>
      <c r="AV415" s="56"/>
      <c r="AW415" s="56"/>
      <c r="AX415" s="76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</row>
    <row r="416" spans="1:75" s="11" customFormat="1" ht="34.5" customHeight="1" x14ac:dyDescent="0.25">
      <c r="A416" s="9"/>
      <c r="B416" s="61"/>
      <c r="C416" s="73"/>
      <c r="D416" s="9"/>
      <c r="E416" s="73" t="s">
        <v>1641</v>
      </c>
      <c r="F416" s="9"/>
      <c r="G416" s="69" t="s">
        <v>1594</v>
      </c>
      <c r="H416" s="71" t="s">
        <v>1595</v>
      </c>
      <c r="I416" s="25">
        <v>186816</v>
      </c>
      <c r="J416" s="26">
        <v>0</v>
      </c>
      <c r="K416" s="26">
        <v>0</v>
      </c>
      <c r="L416" s="25">
        <v>186816</v>
      </c>
      <c r="M416" s="26">
        <v>2.63</v>
      </c>
      <c r="N416" s="27">
        <v>490672.22</v>
      </c>
      <c r="O416" s="27">
        <v>490672.22</v>
      </c>
      <c r="P416" s="27"/>
      <c r="Q416" s="27"/>
      <c r="R416" s="27"/>
      <c r="S416" s="74">
        <f t="shared" si="136"/>
        <v>186816</v>
      </c>
      <c r="T416" s="25">
        <f t="shared" si="148"/>
        <v>0</v>
      </c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56"/>
      <c r="AR416" s="56"/>
      <c r="AS416" s="56"/>
      <c r="AT416" s="56"/>
      <c r="AU416" s="56"/>
      <c r="AV416" s="56"/>
      <c r="AW416" s="56"/>
      <c r="AX416" s="76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</row>
    <row r="417" spans="1:75" x14ac:dyDescent="0.25">
      <c r="A417" s="5"/>
      <c r="B417" s="60"/>
      <c r="C417" s="5"/>
      <c r="D417" s="5"/>
      <c r="E417" s="5"/>
      <c r="F417" s="5" t="s">
        <v>485</v>
      </c>
      <c r="G417" s="68" t="s">
        <v>486</v>
      </c>
      <c r="H417" s="66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32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49"/>
      <c r="AR417" s="49"/>
      <c r="AS417" s="49"/>
      <c r="AT417" s="49"/>
      <c r="AU417" s="49"/>
      <c r="AV417" s="49"/>
      <c r="AW417" s="49"/>
      <c r="AX417" s="7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</row>
    <row r="418" spans="1:75" s="11" customFormat="1" ht="34.5" customHeight="1" x14ac:dyDescent="0.25">
      <c r="A418" s="9"/>
      <c r="B418" s="61" t="s">
        <v>1426</v>
      </c>
      <c r="C418" s="73" t="s">
        <v>1327</v>
      </c>
      <c r="D418" s="9"/>
      <c r="E418" s="73" t="s">
        <v>1468</v>
      </c>
      <c r="F418" s="9"/>
      <c r="G418" s="69" t="s">
        <v>1232</v>
      </c>
      <c r="H418" s="71" t="s">
        <v>487</v>
      </c>
      <c r="I418" s="25">
        <v>17085</v>
      </c>
      <c r="J418" s="26">
        <v>0</v>
      </c>
      <c r="K418" s="26">
        <v>0</v>
      </c>
      <c r="L418" s="25">
        <v>17085</v>
      </c>
      <c r="M418" s="26">
        <v>78.055999999999997</v>
      </c>
      <c r="N418" s="27">
        <f>L418*M418</f>
        <v>1333586.76</v>
      </c>
      <c r="O418" s="27">
        <f>$N$418/4</f>
        <v>333396.69</v>
      </c>
      <c r="P418" s="27">
        <f>$N$418/4</f>
        <v>333396.69</v>
      </c>
      <c r="Q418" s="27">
        <f>$N$418/4</f>
        <v>333396.69</v>
      </c>
      <c r="R418" s="27">
        <f>$N$418/4</f>
        <v>333396.69</v>
      </c>
      <c r="S418" s="74">
        <f t="shared" ref="S418:S438" si="149">L418+T418</f>
        <v>17194</v>
      </c>
      <c r="T418" s="25">
        <f t="shared" ref="T418:T438" si="150">U418+V418+W418+X418+Y418+Z418+AA418+AB418+AC418+AD418+AE418+AF418+AG418+AH418</f>
        <v>109</v>
      </c>
      <c r="U418" s="25"/>
      <c r="V418" s="25">
        <v>60</v>
      </c>
      <c r="W418" s="25"/>
      <c r="X418" s="25"/>
      <c r="Y418" s="25"/>
      <c r="Z418" s="25"/>
      <c r="AA418" s="25"/>
      <c r="AB418" s="25">
        <v>25</v>
      </c>
      <c r="AC418" s="25">
        <v>24</v>
      </c>
      <c r="AD418" s="25"/>
      <c r="AE418" s="25"/>
      <c r="AF418" s="25"/>
      <c r="AG418" s="25"/>
      <c r="AH418" s="25">
        <f t="shared" ref="AH418:AH438" si="151">AJ418+AK418+AL418+AM418+AN418+AO418+AP418+AI418</f>
        <v>0</v>
      </c>
      <c r="AI418" s="25"/>
      <c r="AJ418" s="25"/>
      <c r="AK418" s="25"/>
      <c r="AL418" s="25"/>
      <c r="AM418" s="25"/>
      <c r="AN418" s="25"/>
      <c r="AO418" s="25"/>
      <c r="AP418" s="25"/>
      <c r="AQ418" s="18" t="s">
        <v>1126</v>
      </c>
      <c r="AR418" s="18"/>
      <c r="AS418" s="18"/>
      <c r="AT418" s="18"/>
      <c r="AU418" s="18" t="s">
        <v>1132</v>
      </c>
      <c r="AV418" s="18"/>
      <c r="AW418" s="18"/>
      <c r="AX418" s="76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</row>
    <row r="419" spans="1:75" s="11" customFormat="1" ht="34.5" customHeight="1" x14ac:dyDescent="0.25">
      <c r="A419" s="9"/>
      <c r="B419" s="61"/>
      <c r="C419" s="73"/>
      <c r="D419" s="9"/>
      <c r="E419" s="73" t="s">
        <v>1641</v>
      </c>
      <c r="F419" s="9"/>
      <c r="G419" s="69" t="s">
        <v>1597</v>
      </c>
      <c r="H419" s="71" t="s">
        <v>487</v>
      </c>
      <c r="I419" s="25">
        <v>9100</v>
      </c>
      <c r="J419" s="26">
        <v>0</v>
      </c>
      <c r="K419" s="26">
        <v>0</v>
      </c>
      <c r="L419" s="25">
        <v>9100</v>
      </c>
      <c r="M419" s="26">
        <v>71.91</v>
      </c>
      <c r="N419" s="27">
        <v>654415.96</v>
      </c>
      <c r="O419" s="27">
        <v>654415.96</v>
      </c>
      <c r="P419" s="27"/>
      <c r="Q419" s="27"/>
      <c r="R419" s="27"/>
      <c r="S419" s="74">
        <f t="shared" si="149"/>
        <v>9100</v>
      </c>
      <c r="T419" s="25">
        <f t="shared" ref="T419" si="152">U419+V419+W419+X419+Y419+Z419+AA419+AB419+AC419+AD419+AE419+AF419+AG419+AH419</f>
        <v>0</v>
      </c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18"/>
      <c r="AR419" s="18"/>
      <c r="AS419" s="18"/>
      <c r="AT419" s="18"/>
      <c r="AU419" s="18"/>
      <c r="AV419" s="18"/>
      <c r="AW419" s="18"/>
      <c r="AX419" s="76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</row>
    <row r="420" spans="1:75" s="11" customFormat="1" ht="34.5" customHeight="1" x14ac:dyDescent="0.25">
      <c r="A420" s="9"/>
      <c r="B420" s="61"/>
      <c r="C420" s="73" t="s">
        <v>1327</v>
      </c>
      <c r="D420" s="9"/>
      <c r="E420" s="73" t="s">
        <v>1498</v>
      </c>
      <c r="F420" s="9"/>
      <c r="G420" s="69" t="s">
        <v>488</v>
      </c>
      <c r="H420" s="71" t="s">
        <v>489</v>
      </c>
      <c r="I420" s="26">
        <v>0</v>
      </c>
      <c r="J420" s="26">
        <v>0</v>
      </c>
      <c r="K420" s="26">
        <v>0</v>
      </c>
      <c r="L420" s="26">
        <v>0</v>
      </c>
      <c r="M420" s="26">
        <v>45.866999999999997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74">
        <f t="shared" si="149"/>
        <v>0</v>
      </c>
      <c r="T420" s="25">
        <f t="shared" si="150"/>
        <v>0</v>
      </c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>
        <f t="shared" si="151"/>
        <v>0</v>
      </c>
      <c r="AI420" s="25"/>
      <c r="AJ420" s="25"/>
      <c r="AK420" s="25"/>
      <c r="AL420" s="25"/>
      <c r="AM420" s="25"/>
      <c r="AN420" s="25"/>
      <c r="AO420" s="25"/>
      <c r="AP420" s="25"/>
      <c r="AQ420" s="38"/>
      <c r="AR420" s="18"/>
      <c r="AS420" s="38" t="s">
        <v>1163</v>
      </c>
      <c r="AT420" s="18"/>
      <c r="AU420" s="18"/>
      <c r="AV420" s="18"/>
      <c r="AW420" s="18"/>
      <c r="AX420" s="76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</row>
    <row r="421" spans="1:75" s="11" customFormat="1" ht="34.5" customHeight="1" x14ac:dyDescent="0.25">
      <c r="A421" s="9"/>
      <c r="B421" s="61" t="s">
        <v>1431</v>
      </c>
      <c r="C421" s="73" t="s">
        <v>1327</v>
      </c>
      <c r="D421" s="9"/>
      <c r="E421" s="73" t="s">
        <v>1667</v>
      </c>
      <c r="F421" s="9"/>
      <c r="G421" s="69" t="s">
        <v>1233</v>
      </c>
      <c r="H421" s="71" t="s">
        <v>1655</v>
      </c>
      <c r="I421" s="26">
        <v>208</v>
      </c>
      <c r="J421" s="26">
        <v>250</v>
      </c>
      <c r="K421" s="26">
        <v>0</v>
      </c>
      <c r="L421" s="26">
        <v>458</v>
      </c>
      <c r="M421" s="26">
        <v>171.29300000000001</v>
      </c>
      <c r="N421" s="27">
        <v>78452.257199999993</v>
      </c>
      <c r="O421" s="27">
        <v>19613.060000000001</v>
      </c>
      <c r="P421" s="27">
        <v>19613.060000000001</v>
      </c>
      <c r="Q421" s="27">
        <v>19613.060000000001</v>
      </c>
      <c r="R421" s="27">
        <v>19613.060000000001</v>
      </c>
      <c r="S421" s="74">
        <f t="shared" si="149"/>
        <v>458</v>
      </c>
      <c r="T421" s="25">
        <f t="shared" si="150"/>
        <v>0</v>
      </c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>
        <f t="shared" si="151"/>
        <v>0</v>
      </c>
      <c r="AI421" s="25"/>
      <c r="AJ421" s="25"/>
      <c r="AK421" s="25"/>
      <c r="AL421" s="25"/>
      <c r="AM421" s="25"/>
      <c r="AN421" s="25"/>
      <c r="AO421" s="25"/>
      <c r="AP421" s="25"/>
      <c r="AQ421" s="38" t="s">
        <v>1126</v>
      </c>
      <c r="AR421" s="18" t="s">
        <v>1133</v>
      </c>
      <c r="AS421" s="38"/>
      <c r="AT421" s="18"/>
      <c r="AU421" s="18"/>
      <c r="AV421" s="18"/>
      <c r="AW421" s="18"/>
      <c r="AX421" s="76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</row>
    <row r="422" spans="1:75" s="11" customFormat="1" ht="34.5" customHeight="1" x14ac:dyDescent="0.25">
      <c r="A422" s="9"/>
      <c r="B422" s="61" t="s">
        <v>1312</v>
      </c>
      <c r="C422" s="73" t="s">
        <v>1327</v>
      </c>
      <c r="D422" s="9"/>
      <c r="E422" s="73" t="s">
        <v>1473</v>
      </c>
      <c r="F422" s="9"/>
      <c r="G422" s="69" t="s">
        <v>1234</v>
      </c>
      <c r="H422" s="71" t="s">
        <v>490</v>
      </c>
      <c r="I422" s="25">
        <v>3708</v>
      </c>
      <c r="J422" s="26">
        <v>0</v>
      </c>
      <c r="K422" s="26">
        <v>0</v>
      </c>
      <c r="L422" s="25">
        <v>3708</v>
      </c>
      <c r="M422" s="26">
        <v>30.122</v>
      </c>
      <c r="N422" s="27">
        <v>111692.73</v>
      </c>
      <c r="O422" s="27">
        <v>27923.18</v>
      </c>
      <c r="P422" s="27">
        <v>27923.18</v>
      </c>
      <c r="Q422" s="27">
        <v>27923.18</v>
      </c>
      <c r="R422" s="27">
        <v>27923.18</v>
      </c>
      <c r="S422" s="74">
        <f t="shared" si="149"/>
        <v>3758</v>
      </c>
      <c r="T422" s="25">
        <f t="shared" si="150"/>
        <v>50</v>
      </c>
      <c r="U422" s="25"/>
      <c r="V422" s="25">
        <v>50</v>
      </c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>
        <f t="shared" si="151"/>
        <v>0</v>
      </c>
      <c r="AI422" s="25"/>
      <c r="AJ422" s="25"/>
      <c r="AK422" s="25"/>
      <c r="AL422" s="25"/>
      <c r="AM422" s="25"/>
      <c r="AN422" s="25"/>
      <c r="AO422" s="25"/>
      <c r="AP422" s="25"/>
      <c r="AQ422" s="18" t="s">
        <v>1294</v>
      </c>
      <c r="AR422" s="18"/>
      <c r="AS422" s="18"/>
      <c r="AT422" s="18"/>
      <c r="AU422" s="18" t="s">
        <v>1132</v>
      </c>
      <c r="AV422" s="18"/>
      <c r="AW422" s="18"/>
      <c r="AX422" s="76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</row>
    <row r="423" spans="1:75" s="11" customFormat="1" ht="34.5" customHeight="1" x14ac:dyDescent="0.25">
      <c r="A423" s="9"/>
      <c r="B423" s="61" t="s">
        <v>1312</v>
      </c>
      <c r="C423" s="73" t="s">
        <v>1327</v>
      </c>
      <c r="D423" s="9"/>
      <c r="E423" s="9"/>
      <c r="F423" s="9"/>
      <c r="G423" s="69" t="s">
        <v>1235</v>
      </c>
      <c r="H423" s="71" t="s">
        <v>491</v>
      </c>
      <c r="I423" s="25">
        <v>4320</v>
      </c>
      <c r="J423" s="26">
        <v>0</v>
      </c>
      <c r="K423" s="26">
        <v>0</v>
      </c>
      <c r="L423" s="25">
        <v>4320</v>
      </c>
      <c r="M423" s="26">
        <v>94.46</v>
      </c>
      <c r="N423" s="27">
        <v>408066.69459999999</v>
      </c>
      <c r="O423" s="27">
        <v>102016.67</v>
      </c>
      <c r="P423" s="27">
        <v>102016.67</v>
      </c>
      <c r="Q423" s="27">
        <v>102016.67</v>
      </c>
      <c r="R423" s="27">
        <v>102016.67</v>
      </c>
      <c r="S423" s="74">
        <f t="shared" si="149"/>
        <v>4380</v>
      </c>
      <c r="T423" s="25">
        <f t="shared" si="150"/>
        <v>60</v>
      </c>
      <c r="U423" s="25"/>
      <c r="V423" s="25">
        <v>40</v>
      </c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>
        <v>20</v>
      </c>
      <c r="AH423" s="25">
        <f t="shared" si="151"/>
        <v>0</v>
      </c>
      <c r="AI423" s="25"/>
      <c r="AJ423" s="25"/>
      <c r="AK423" s="25"/>
      <c r="AL423" s="25"/>
      <c r="AM423" s="25"/>
      <c r="AN423" s="25"/>
      <c r="AO423" s="25"/>
      <c r="AP423" s="25"/>
      <c r="AQ423" s="18" t="s">
        <v>1294</v>
      </c>
      <c r="AR423" s="18"/>
      <c r="AS423" s="18"/>
      <c r="AT423" s="18"/>
      <c r="AU423" s="18" t="s">
        <v>1132</v>
      </c>
      <c r="AV423" s="18"/>
      <c r="AW423" s="18"/>
      <c r="AX423" s="76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</row>
    <row r="424" spans="1:75" s="11" customFormat="1" ht="34.5" customHeight="1" x14ac:dyDescent="0.25">
      <c r="A424" s="9"/>
      <c r="B424" s="61"/>
      <c r="C424" s="73" t="s">
        <v>1327</v>
      </c>
      <c r="D424" s="9"/>
      <c r="E424" s="73" t="s">
        <v>1498</v>
      </c>
      <c r="F424" s="9"/>
      <c r="G424" s="69" t="s">
        <v>1236</v>
      </c>
      <c r="H424" s="71" t="s">
        <v>492</v>
      </c>
      <c r="I424" s="26">
        <v>0</v>
      </c>
      <c r="J424" s="26">
        <v>0</v>
      </c>
      <c r="K424" s="26">
        <v>0</v>
      </c>
      <c r="L424" s="26">
        <v>0</v>
      </c>
      <c r="M424" s="26">
        <v>4.8120000000000003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74">
        <f t="shared" si="149"/>
        <v>0</v>
      </c>
      <c r="T424" s="25">
        <f t="shared" si="150"/>
        <v>0</v>
      </c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>
        <f t="shared" si="151"/>
        <v>0</v>
      </c>
      <c r="AI424" s="25"/>
      <c r="AJ424" s="25"/>
      <c r="AK424" s="25"/>
      <c r="AL424" s="25"/>
      <c r="AM424" s="25"/>
      <c r="AN424" s="25"/>
      <c r="AO424" s="25"/>
      <c r="AP424" s="25"/>
      <c r="AQ424" s="18"/>
      <c r="AR424" s="18" t="s">
        <v>1133</v>
      </c>
      <c r="AS424" s="18"/>
      <c r="AT424" s="18"/>
      <c r="AU424" s="18"/>
      <c r="AV424" s="18"/>
      <c r="AW424" s="18"/>
      <c r="AX424" s="85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</row>
    <row r="425" spans="1:75" s="11" customFormat="1" ht="35.25" customHeight="1" x14ac:dyDescent="0.25">
      <c r="A425" s="9"/>
      <c r="B425" s="61" t="s">
        <v>1315</v>
      </c>
      <c r="C425" s="73" t="s">
        <v>1327</v>
      </c>
      <c r="D425" s="9"/>
      <c r="E425" s="73" t="s">
        <v>1738</v>
      </c>
      <c r="F425" s="9"/>
      <c r="G425" s="69" t="s">
        <v>1236</v>
      </c>
      <c r="H425" s="71" t="s">
        <v>493</v>
      </c>
      <c r="I425" s="26">
        <v>0</v>
      </c>
      <c r="J425" s="25">
        <v>16132</v>
      </c>
      <c r="K425" s="25">
        <v>0</v>
      </c>
      <c r="L425" s="25">
        <v>16132</v>
      </c>
      <c r="M425" s="26">
        <v>1156.1510000000001</v>
      </c>
      <c r="N425" s="27">
        <f>L425*M425</f>
        <v>18651027.932</v>
      </c>
      <c r="O425" s="27">
        <f>$N$425/4</f>
        <v>4662756.983</v>
      </c>
      <c r="P425" s="27">
        <f t="shared" ref="P425:R425" si="153">$N$425/4</f>
        <v>4662756.983</v>
      </c>
      <c r="Q425" s="27">
        <f t="shared" si="153"/>
        <v>4662756.983</v>
      </c>
      <c r="R425" s="27">
        <f t="shared" si="153"/>
        <v>4662756.983</v>
      </c>
      <c r="S425" s="74">
        <f t="shared" si="149"/>
        <v>16532</v>
      </c>
      <c r="T425" s="25">
        <f t="shared" si="150"/>
        <v>400</v>
      </c>
      <c r="U425" s="25"/>
      <c r="V425" s="25">
        <v>100</v>
      </c>
      <c r="W425" s="25"/>
      <c r="X425" s="25"/>
      <c r="Y425" s="25"/>
      <c r="Z425" s="25">
        <v>200</v>
      </c>
      <c r="AA425" s="25"/>
      <c r="AB425" s="25"/>
      <c r="AC425" s="25"/>
      <c r="AD425" s="25"/>
      <c r="AE425" s="25"/>
      <c r="AF425" s="25"/>
      <c r="AG425" s="25">
        <v>100</v>
      </c>
      <c r="AH425" s="25">
        <f t="shared" si="151"/>
        <v>0</v>
      </c>
      <c r="AI425" s="25"/>
      <c r="AJ425" s="25"/>
      <c r="AK425" s="25"/>
      <c r="AL425" s="25"/>
      <c r="AM425" s="25"/>
      <c r="AN425" s="25"/>
      <c r="AO425" s="25"/>
      <c r="AP425" s="25"/>
      <c r="AQ425" s="18" t="s">
        <v>1294</v>
      </c>
      <c r="AR425" s="18"/>
      <c r="AS425" s="18" t="s">
        <v>1141</v>
      </c>
      <c r="AT425" s="18"/>
      <c r="AU425" s="18"/>
      <c r="AV425" s="82"/>
      <c r="AW425" s="82"/>
      <c r="AX425" s="76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</row>
    <row r="426" spans="1:75" s="11" customFormat="1" ht="35.25" customHeight="1" x14ac:dyDescent="0.25">
      <c r="A426" s="9"/>
      <c r="B426" s="61" t="s">
        <v>1315</v>
      </c>
      <c r="C426" s="73" t="s">
        <v>1327</v>
      </c>
      <c r="D426" s="9"/>
      <c r="E426" s="73" t="s">
        <v>1738</v>
      </c>
      <c r="F426" s="9"/>
      <c r="G426" s="69" t="s">
        <v>1236</v>
      </c>
      <c r="H426" s="71" t="s">
        <v>494</v>
      </c>
      <c r="I426" s="26">
        <v>0</v>
      </c>
      <c r="J426" s="25">
        <v>36299</v>
      </c>
      <c r="K426" s="25">
        <v>350</v>
      </c>
      <c r="L426" s="25">
        <f>J426+K426</f>
        <v>36649</v>
      </c>
      <c r="M426" s="26">
        <v>674.53800000000001</v>
      </c>
      <c r="N426" s="27">
        <f>L426*M426</f>
        <v>24721143.162</v>
      </c>
      <c r="O426" s="27">
        <f>$N$426/4</f>
        <v>6180285.7905000001</v>
      </c>
      <c r="P426" s="27">
        <f t="shared" ref="P426:R426" si="154">$N$426/4</f>
        <v>6180285.7905000001</v>
      </c>
      <c r="Q426" s="27">
        <f t="shared" si="154"/>
        <v>6180285.7905000001</v>
      </c>
      <c r="R426" s="27">
        <f t="shared" si="154"/>
        <v>6180285.7905000001</v>
      </c>
      <c r="S426" s="74">
        <f t="shared" si="149"/>
        <v>37149</v>
      </c>
      <c r="T426" s="25">
        <f t="shared" si="150"/>
        <v>500</v>
      </c>
      <c r="U426" s="25"/>
      <c r="V426" s="25">
        <v>300</v>
      </c>
      <c r="W426" s="25"/>
      <c r="X426" s="25"/>
      <c r="Y426" s="25"/>
      <c r="Z426" s="25">
        <v>200</v>
      </c>
      <c r="AA426" s="25"/>
      <c r="AB426" s="25"/>
      <c r="AC426" s="25"/>
      <c r="AD426" s="25"/>
      <c r="AE426" s="25"/>
      <c r="AF426" s="25"/>
      <c r="AG426" s="25"/>
      <c r="AH426" s="25">
        <f t="shared" si="151"/>
        <v>0</v>
      </c>
      <c r="AI426" s="25"/>
      <c r="AJ426" s="25"/>
      <c r="AK426" s="25"/>
      <c r="AL426" s="25"/>
      <c r="AM426" s="25"/>
      <c r="AN426" s="25"/>
      <c r="AO426" s="25"/>
      <c r="AP426" s="25"/>
      <c r="AQ426" s="18" t="s">
        <v>1294</v>
      </c>
      <c r="AR426" s="18"/>
      <c r="AS426" s="18" t="s">
        <v>1141</v>
      </c>
      <c r="AT426" s="18"/>
      <c r="AU426" s="18"/>
      <c r="AV426" s="82"/>
      <c r="AW426" s="82"/>
      <c r="AX426" s="76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</row>
    <row r="427" spans="1:75" s="11" customFormat="1" ht="34.5" customHeight="1" x14ac:dyDescent="0.25">
      <c r="A427" s="9"/>
      <c r="B427" s="61"/>
      <c r="C427" s="73" t="s">
        <v>1327</v>
      </c>
      <c r="D427" s="9"/>
      <c r="E427" s="73" t="s">
        <v>1498</v>
      </c>
      <c r="F427" s="9"/>
      <c r="G427" s="69" t="s">
        <v>1236</v>
      </c>
      <c r="H427" s="71" t="s">
        <v>495</v>
      </c>
      <c r="I427" s="26">
        <v>0</v>
      </c>
      <c r="J427" s="26">
        <v>0</v>
      </c>
      <c r="K427" s="26">
        <v>0</v>
      </c>
      <c r="L427" s="26">
        <v>0</v>
      </c>
      <c r="M427" s="26">
        <v>6.6609999999999996</v>
      </c>
      <c r="N427" s="27">
        <v>0</v>
      </c>
      <c r="O427" s="26">
        <v>0</v>
      </c>
      <c r="P427" s="26">
        <v>0</v>
      </c>
      <c r="Q427" s="26">
        <v>0</v>
      </c>
      <c r="R427" s="26">
        <v>0</v>
      </c>
      <c r="S427" s="74">
        <f t="shared" si="149"/>
        <v>0</v>
      </c>
      <c r="T427" s="25">
        <f t="shared" si="150"/>
        <v>0</v>
      </c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>
        <f t="shared" si="151"/>
        <v>0</v>
      </c>
      <c r="AI427" s="25"/>
      <c r="AJ427" s="25"/>
      <c r="AK427" s="25"/>
      <c r="AL427" s="25"/>
      <c r="AM427" s="25"/>
      <c r="AN427" s="25"/>
      <c r="AO427" s="25"/>
      <c r="AP427" s="25"/>
      <c r="AQ427" s="18"/>
      <c r="AR427" s="18" t="s">
        <v>1133</v>
      </c>
      <c r="AS427" s="18"/>
      <c r="AT427" s="18"/>
      <c r="AU427" s="18"/>
      <c r="AV427" s="18"/>
      <c r="AW427" s="18"/>
      <c r="AX427" s="85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</row>
    <row r="428" spans="1:75" s="11" customFormat="1" ht="34.5" customHeight="1" x14ac:dyDescent="0.25">
      <c r="A428" s="9"/>
      <c r="B428" s="61"/>
      <c r="C428" s="73"/>
      <c r="D428" s="9"/>
      <c r="E428" s="73" t="s">
        <v>1831</v>
      </c>
      <c r="F428" s="9"/>
      <c r="G428" s="69" t="s">
        <v>1236</v>
      </c>
      <c r="H428" s="71" t="s">
        <v>1829</v>
      </c>
      <c r="I428" s="26">
        <v>0</v>
      </c>
      <c r="J428" s="25">
        <v>8547000</v>
      </c>
      <c r="K428" s="26">
        <v>0</v>
      </c>
      <c r="L428" s="25">
        <v>8547000</v>
      </c>
      <c r="M428" s="26">
        <v>0.27500000000000002</v>
      </c>
      <c r="N428" s="27">
        <f>L428*M428</f>
        <v>2350425</v>
      </c>
      <c r="O428" s="27">
        <f>$N$428/4</f>
        <v>587606.25</v>
      </c>
      <c r="P428" s="27">
        <f t="shared" ref="P428:R428" si="155">$N$428/4</f>
        <v>587606.25</v>
      </c>
      <c r="Q428" s="27">
        <f t="shared" si="155"/>
        <v>587606.25</v>
      </c>
      <c r="R428" s="27">
        <f t="shared" si="155"/>
        <v>587606.25</v>
      </c>
      <c r="S428" s="74">
        <f t="shared" si="149"/>
        <v>8547000</v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18"/>
      <c r="AR428" s="18"/>
      <c r="AS428" s="18"/>
      <c r="AT428" s="18"/>
      <c r="AU428" s="18"/>
      <c r="AV428" s="18"/>
      <c r="AW428" s="18"/>
      <c r="AX428" s="85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</row>
    <row r="429" spans="1:75" s="11" customFormat="1" ht="34.5" customHeight="1" x14ac:dyDescent="0.25">
      <c r="A429" s="9"/>
      <c r="B429" s="61" t="s">
        <v>1315</v>
      </c>
      <c r="C429" s="73" t="s">
        <v>1327</v>
      </c>
      <c r="D429" s="9"/>
      <c r="E429" s="73" t="s">
        <v>1833</v>
      </c>
      <c r="F429" s="9"/>
      <c r="G429" s="69" t="s">
        <v>1236</v>
      </c>
      <c r="H429" s="71" t="s">
        <v>496</v>
      </c>
      <c r="I429" s="26">
        <v>0</v>
      </c>
      <c r="J429" s="25">
        <v>0</v>
      </c>
      <c r="K429" s="26">
        <v>0</v>
      </c>
      <c r="L429" s="25">
        <v>0</v>
      </c>
      <c r="M429" s="26">
        <v>453.54300000000001</v>
      </c>
      <c r="N429" s="27">
        <f>L429*M429</f>
        <v>0</v>
      </c>
      <c r="O429" s="27">
        <f>$N$429/4</f>
        <v>0</v>
      </c>
      <c r="P429" s="27">
        <f t="shared" ref="P429:R429" si="156">$N$429/4</f>
        <v>0</v>
      </c>
      <c r="Q429" s="27">
        <f t="shared" si="156"/>
        <v>0</v>
      </c>
      <c r="R429" s="27">
        <f t="shared" si="156"/>
        <v>0</v>
      </c>
      <c r="S429" s="74">
        <f t="shared" si="149"/>
        <v>0</v>
      </c>
      <c r="T429" s="25">
        <f t="shared" si="150"/>
        <v>0</v>
      </c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>
        <f t="shared" si="151"/>
        <v>0</v>
      </c>
      <c r="AI429" s="25"/>
      <c r="AJ429" s="25"/>
      <c r="AK429" s="25"/>
      <c r="AL429" s="25"/>
      <c r="AM429" s="25"/>
      <c r="AN429" s="25"/>
      <c r="AO429" s="25"/>
      <c r="AP429" s="25"/>
      <c r="AQ429" s="18" t="s">
        <v>1294</v>
      </c>
      <c r="AR429" s="18"/>
      <c r="AS429" s="18"/>
      <c r="AT429" s="18"/>
      <c r="AU429" s="18" t="s">
        <v>1132</v>
      </c>
      <c r="AV429" s="18"/>
      <c r="AW429" s="18"/>
      <c r="AX429" s="76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</row>
    <row r="430" spans="1:75" s="11" customFormat="1" ht="48.75" customHeight="1" x14ac:dyDescent="0.25">
      <c r="A430" s="9"/>
      <c r="B430" s="61" t="s">
        <v>1315</v>
      </c>
      <c r="C430" s="73" t="s">
        <v>1327</v>
      </c>
      <c r="D430" s="9"/>
      <c r="E430" s="73" t="s">
        <v>1834</v>
      </c>
      <c r="F430" s="9"/>
      <c r="G430" s="69" t="s">
        <v>1236</v>
      </c>
      <c r="H430" s="71" t="s">
        <v>497</v>
      </c>
      <c r="I430" s="26">
        <v>0</v>
      </c>
      <c r="J430" s="25">
        <v>0</v>
      </c>
      <c r="K430" s="26">
        <v>0</v>
      </c>
      <c r="L430" s="25">
        <v>0</v>
      </c>
      <c r="M430" s="26">
        <v>907.08600000000001</v>
      </c>
      <c r="N430" s="27">
        <f>L430*M430</f>
        <v>0</v>
      </c>
      <c r="O430" s="27">
        <f>$N$430/4</f>
        <v>0</v>
      </c>
      <c r="P430" s="27">
        <f t="shared" ref="P430:R430" si="157">$N$430/4</f>
        <v>0</v>
      </c>
      <c r="Q430" s="27">
        <f t="shared" si="157"/>
        <v>0</v>
      </c>
      <c r="R430" s="27">
        <f t="shared" si="157"/>
        <v>0</v>
      </c>
      <c r="S430" s="74">
        <f t="shared" si="149"/>
        <v>0</v>
      </c>
      <c r="T430" s="25">
        <f t="shared" si="150"/>
        <v>0</v>
      </c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>
        <f t="shared" si="151"/>
        <v>0</v>
      </c>
      <c r="AI430" s="25"/>
      <c r="AJ430" s="25"/>
      <c r="AK430" s="25"/>
      <c r="AL430" s="25"/>
      <c r="AM430" s="25"/>
      <c r="AN430" s="25"/>
      <c r="AO430" s="25"/>
      <c r="AP430" s="25"/>
      <c r="AQ430" s="18" t="s">
        <v>1294</v>
      </c>
      <c r="AR430" s="18"/>
      <c r="AS430" s="18"/>
      <c r="AT430" s="18"/>
      <c r="AU430" s="18" t="s">
        <v>1132</v>
      </c>
      <c r="AV430" s="18"/>
      <c r="AW430" s="18"/>
      <c r="AX430" s="76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</row>
    <row r="431" spans="1:75" s="11" customFormat="1" ht="45" x14ac:dyDescent="0.25">
      <c r="A431" s="9"/>
      <c r="B431" s="61" t="s">
        <v>1450</v>
      </c>
      <c r="C431" s="73" t="s">
        <v>1327</v>
      </c>
      <c r="D431" s="9"/>
      <c r="E431" s="9"/>
      <c r="F431" s="9"/>
      <c r="G431" s="69" t="s">
        <v>498</v>
      </c>
      <c r="H431" s="71" t="s">
        <v>499</v>
      </c>
      <c r="I431" s="26">
        <v>0</v>
      </c>
      <c r="J431" s="26">
        <v>60</v>
      </c>
      <c r="K431" s="26">
        <v>0</v>
      </c>
      <c r="L431" s="26">
        <v>60</v>
      </c>
      <c r="M431" s="27">
        <v>2109.8020000000001</v>
      </c>
      <c r="N431" s="27">
        <v>126588.1096</v>
      </c>
      <c r="O431" s="27">
        <v>31647.03</v>
      </c>
      <c r="P431" s="27">
        <v>31647.03</v>
      </c>
      <c r="Q431" s="27">
        <v>31647.03</v>
      </c>
      <c r="R431" s="27">
        <v>31647.03</v>
      </c>
      <c r="S431" s="74">
        <f t="shared" si="149"/>
        <v>60</v>
      </c>
      <c r="T431" s="25">
        <f t="shared" si="150"/>
        <v>0</v>
      </c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>
        <f t="shared" si="151"/>
        <v>0</v>
      </c>
      <c r="AI431" s="25"/>
      <c r="AJ431" s="25"/>
      <c r="AK431" s="25"/>
      <c r="AL431" s="25"/>
      <c r="AM431" s="25"/>
      <c r="AN431" s="25"/>
      <c r="AO431" s="25"/>
      <c r="AP431" s="25"/>
      <c r="AQ431" s="18" t="s">
        <v>1126</v>
      </c>
      <c r="AR431" s="18" t="s">
        <v>1133</v>
      </c>
      <c r="AS431" s="18"/>
      <c r="AT431" s="18"/>
      <c r="AU431" s="18"/>
      <c r="AV431" s="18"/>
      <c r="AW431" s="20"/>
      <c r="AX431" s="76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</row>
    <row r="432" spans="1:75" s="11" customFormat="1" ht="37.5" customHeight="1" x14ac:dyDescent="0.25">
      <c r="A432" s="9"/>
      <c r="B432" s="61" t="s">
        <v>1451</v>
      </c>
      <c r="C432" s="73" t="s">
        <v>1327</v>
      </c>
      <c r="D432" s="9"/>
      <c r="E432" s="9"/>
      <c r="F432" s="9"/>
      <c r="G432" s="69" t="s">
        <v>1237</v>
      </c>
      <c r="H432" s="71" t="s">
        <v>500</v>
      </c>
      <c r="I432" s="26">
        <v>261</v>
      </c>
      <c r="J432" s="26">
        <v>0</v>
      </c>
      <c r="K432" s="26">
        <v>0</v>
      </c>
      <c r="L432" s="26">
        <v>261</v>
      </c>
      <c r="M432" s="26">
        <v>22.713000000000001</v>
      </c>
      <c r="N432" s="27">
        <v>5928.1104999999998</v>
      </c>
      <c r="O432" s="27">
        <v>1482.03</v>
      </c>
      <c r="P432" s="27">
        <v>1482.03</v>
      </c>
      <c r="Q432" s="27">
        <v>1482.03</v>
      </c>
      <c r="R432" s="27">
        <v>1482.03</v>
      </c>
      <c r="S432" s="74">
        <f t="shared" si="149"/>
        <v>325</v>
      </c>
      <c r="T432" s="25">
        <f t="shared" si="150"/>
        <v>64</v>
      </c>
      <c r="U432" s="25"/>
      <c r="V432" s="25">
        <v>4</v>
      </c>
      <c r="W432" s="25">
        <v>40</v>
      </c>
      <c r="X432" s="25"/>
      <c r="Y432" s="25"/>
      <c r="Z432" s="25"/>
      <c r="AA432" s="25"/>
      <c r="AB432" s="25"/>
      <c r="AC432" s="25">
        <v>20</v>
      </c>
      <c r="AD432" s="25"/>
      <c r="AE432" s="25"/>
      <c r="AF432" s="25"/>
      <c r="AG432" s="25"/>
      <c r="AH432" s="25">
        <f t="shared" si="151"/>
        <v>0</v>
      </c>
      <c r="AI432" s="25"/>
      <c r="AJ432" s="25"/>
      <c r="AK432" s="25"/>
      <c r="AL432" s="25"/>
      <c r="AM432" s="25"/>
      <c r="AN432" s="25"/>
      <c r="AO432" s="25"/>
      <c r="AP432" s="25"/>
      <c r="AQ432" s="18" t="s">
        <v>1126</v>
      </c>
      <c r="AR432" s="18" t="s">
        <v>1133</v>
      </c>
      <c r="AS432" s="38"/>
      <c r="AT432" s="18"/>
      <c r="AU432" s="18"/>
      <c r="AV432" s="18"/>
      <c r="AW432" s="20"/>
      <c r="AX432" s="76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</row>
    <row r="433" spans="1:75" s="11" customFormat="1" ht="30" x14ac:dyDescent="0.25">
      <c r="A433" s="9"/>
      <c r="B433" s="61" t="s">
        <v>1452</v>
      </c>
      <c r="C433" s="73" t="s">
        <v>1327</v>
      </c>
      <c r="D433" s="9"/>
      <c r="E433" s="9"/>
      <c r="F433" s="9"/>
      <c r="G433" s="69" t="s">
        <v>1238</v>
      </c>
      <c r="H433" s="71" t="s">
        <v>501</v>
      </c>
      <c r="I433" s="26">
        <v>283</v>
      </c>
      <c r="J433" s="26">
        <v>0</v>
      </c>
      <c r="K433" s="26">
        <v>0</v>
      </c>
      <c r="L433" s="26">
        <v>283</v>
      </c>
      <c r="M433" s="26">
        <v>6.7709999999999999</v>
      </c>
      <c r="N433" s="27">
        <v>1916.1892</v>
      </c>
      <c r="O433" s="26">
        <v>479.05</v>
      </c>
      <c r="P433" s="26">
        <v>479.05</v>
      </c>
      <c r="Q433" s="26">
        <v>479.05</v>
      </c>
      <c r="R433" s="26">
        <v>479.05</v>
      </c>
      <c r="S433" s="74">
        <f t="shared" si="149"/>
        <v>283</v>
      </c>
      <c r="T433" s="25">
        <f t="shared" si="150"/>
        <v>0</v>
      </c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>
        <f t="shared" si="151"/>
        <v>0</v>
      </c>
      <c r="AI433" s="25"/>
      <c r="AJ433" s="25"/>
      <c r="AK433" s="25"/>
      <c r="AL433" s="25"/>
      <c r="AM433" s="25"/>
      <c r="AN433" s="25"/>
      <c r="AO433" s="25"/>
      <c r="AP433" s="25"/>
      <c r="AQ433" s="18" t="s">
        <v>1126</v>
      </c>
      <c r="AR433" s="18" t="s">
        <v>1133</v>
      </c>
      <c r="AS433" s="38"/>
      <c r="AT433" s="18"/>
      <c r="AU433" s="18"/>
      <c r="AV433" s="18"/>
      <c r="AW433" s="90"/>
      <c r="AX433" s="85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</row>
    <row r="434" spans="1:75" s="11" customFormat="1" ht="30" x14ac:dyDescent="0.25">
      <c r="A434" s="9"/>
      <c r="B434" s="61" t="s">
        <v>1452</v>
      </c>
      <c r="C434" s="73" t="s">
        <v>1327</v>
      </c>
      <c r="D434" s="9"/>
      <c r="E434" s="9"/>
      <c r="F434" s="9"/>
      <c r="G434" s="69" t="s">
        <v>1239</v>
      </c>
      <c r="H434" s="71" t="s">
        <v>502</v>
      </c>
      <c r="I434" s="26">
        <v>283</v>
      </c>
      <c r="J434" s="26">
        <v>0</v>
      </c>
      <c r="K434" s="26">
        <v>0</v>
      </c>
      <c r="L434" s="26">
        <v>283</v>
      </c>
      <c r="M434" s="26">
        <v>8.2439999999999998</v>
      </c>
      <c r="N434" s="27">
        <v>2333.0088000000001</v>
      </c>
      <c r="O434" s="26">
        <v>583.25</v>
      </c>
      <c r="P434" s="26">
        <v>583.25</v>
      </c>
      <c r="Q434" s="26">
        <v>583.25</v>
      </c>
      <c r="R434" s="26">
        <v>583.25</v>
      </c>
      <c r="S434" s="74">
        <f t="shared" si="149"/>
        <v>283</v>
      </c>
      <c r="T434" s="25">
        <f t="shared" si="150"/>
        <v>0</v>
      </c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>
        <f t="shared" si="151"/>
        <v>0</v>
      </c>
      <c r="AI434" s="25"/>
      <c r="AJ434" s="25"/>
      <c r="AK434" s="25"/>
      <c r="AL434" s="25"/>
      <c r="AM434" s="25"/>
      <c r="AN434" s="25"/>
      <c r="AO434" s="25"/>
      <c r="AP434" s="25"/>
      <c r="AQ434" s="18" t="s">
        <v>1126</v>
      </c>
      <c r="AR434" s="18" t="s">
        <v>1133</v>
      </c>
      <c r="AS434" s="18"/>
      <c r="AT434" s="18"/>
      <c r="AU434" s="18"/>
      <c r="AV434" s="18"/>
      <c r="AW434" s="18"/>
      <c r="AX434" s="85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</row>
    <row r="435" spans="1:75" s="11" customFormat="1" ht="30" x14ac:dyDescent="0.25">
      <c r="A435" s="9"/>
      <c r="B435" s="61" t="s">
        <v>1452</v>
      </c>
      <c r="C435" s="73" t="s">
        <v>1327</v>
      </c>
      <c r="D435" s="9"/>
      <c r="E435" s="9"/>
      <c r="F435" s="9"/>
      <c r="G435" s="69" t="s">
        <v>1240</v>
      </c>
      <c r="H435" s="71" t="s">
        <v>502</v>
      </c>
      <c r="I435" s="26">
        <v>283</v>
      </c>
      <c r="J435" s="26">
        <v>0</v>
      </c>
      <c r="K435" s="26">
        <v>0</v>
      </c>
      <c r="L435" s="26">
        <v>283</v>
      </c>
      <c r="M435" s="26">
        <v>4.6749999999999998</v>
      </c>
      <c r="N435" s="27">
        <v>1323.0227</v>
      </c>
      <c r="O435" s="26">
        <v>330.76</v>
      </c>
      <c r="P435" s="26">
        <v>330.76</v>
      </c>
      <c r="Q435" s="26">
        <v>330.76</v>
      </c>
      <c r="R435" s="26">
        <v>330.76</v>
      </c>
      <c r="S435" s="74">
        <f t="shared" si="149"/>
        <v>283</v>
      </c>
      <c r="T435" s="25">
        <f t="shared" si="150"/>
        <v>0</v>
      </c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>
        <f t="shared" si="151"/>
        <v>0</v>
      </c>
      <c r="AI435" s="25"/>
      <c r="AJ435" s="25"/>
      <c r="AK435" s="25"/>
      <c r="AL435" s="25"/>
      <c r="AM435" s="25"/>
      <c r="AN435" s="25"/>
      <c r="AO435" s="25"/>
      <c r="AP435" s="25"/>
      <c r="AQ435" s="18" t="s">
        <v>1126</v>
      </c>
      <c r="AR435" s="18" t="s">
        <v>1133</v>
      </c>
      <c r="AS435" s="18"/>
      <c r="AT435" s="18"/>
      <c r="AU435" s="18"/>
      <c r="AV435" s="18"/>
      <c r="AW435" s="18"/>
      <c r="AX435" s="85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</row>
    <row r="436" spans="1:75" s="11" customFormat="1" ht="36" x14ac:dyDescent="0.25">
      <c r="A436" s="9"/>
      <c r="B436" s="61" t="s">
        <v>1451</v>
      </c>
      <c r="C436" s="73" t="s">
        <v>1327</v>
      </c>
      <c r="D436" s="9"/>
      <c r="E436" s="73" t="s">
        <v>1473</v>
      </c>
      <c r="F436" s="9"/>
      <c r="G436" s="69" t="s">
        <v>1241</v>
      </c>
      <c r="H436" s="71" t="s">
        <v>503</v>
      </c>
      <c r="I436" s="26">
        <v>583</v>
      </c>
      <c r="J436" s="26">
        <v>0</v>
      </c>
      <c r="K436" s="26">
        <v>0</v>
      </c>
      <c r="L436" s="26">
        <v>583</v>
      </c>
      <c r="M436" s="26">
        <v>291.95699999999999</v>
      </c>
      <c r="N436" s="27">
        <v>170211.18</v>
      </c>
      <c r="O436" s="27">
        <v>42552.79</v>
      </c>
      <c r="P436" s="27">
        <v>42552.79</v>
      </c>
      <c r="Q436" s="27">
        <v>42552.79</v>
      </c>
      <c r="R436" s="27">
        <v>42552.79</v>
      </c>
      <c r="S436" s="74">
        <f t="shared" si="149"/>
        <v>584</v>
      </c>
      <c r="T436" s="25">
        <f t="shared" si="150"/>
        <v>1</v>
      </c>
      <c r="U436" s="25"/>
      <c r="V436" s="25"/>
      <c r="W436" s="25"/>
      <c r="X436" s="25"/>
      <c r="Y436" s="25"/>
      <c r="Z436" s="25"/>
      <c r="AA436" s="25"/>
      <c r="AB436" s="25">
        <v>1</v>
      </c>
      <c r="AC436" s="25"/>
      <c r="AD436" s="25"/>
      <c r="AE436" s="25"/>
      <c r="AF436" s="25"/>
      <c r="AG436" s="25"/>
      <c r="AH436" s="25">
        <f t="shared" si="151"/>
        <v>0</v>
      </c>
      <c r="AI436" s="25"/>
      <c r="AJ436" s="25"/>
      <c r="AK436" s="25"/>
      <c r="AL436" s="25"/>
      <c r="AM436" s="25"/>
      <c r="AN436" s="25"/>
      <c r="AO436" s="25"/>
      <c r="AP436" s="25"/>
      <c r="AQ436" s="18" t="s">
        <v>1126</v>
      </c>
      <c r="AR436" s="18" t="s">
        <v>1133</v>
      </c>
      <c r="AS436" s="18"/>
      <c r="AT436" s="18"/>
      <c r="AU436" s="18"/>
      <c r="AV436" s="18"/>
      <c r="AW436" s="18"/>
      <c r="AX436" s="76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</row>
    <row r="437" spans="1:75" ht="30" x14ac:dyDescent="0.25">
      <c r="A437" s="3"/>
      <c r="B437" s="59" t="s">
        <v>1451</v>
      </c>
      <c r="C437" s="63" t="s">
        <v>1327</v>
      </c>
      <c r="D437" s="3"/>
      <c r="E437" s="3"/>
      <c r="F437" s="3"/>
      <c r="G437" s="69" t="s">
        <v>1242</v>
      </c>
      <c r="H437" s="71" t="s">
        <v>504</v>
      </c>
      <c r="I437" s="22">
        <v>273</v>
      </c>
      <c r="J437" s="22">
        <v>0</v>
      </c>
      <c r="K437" s="22">
        <v>0</v>
      </c>
      <c r="L437" s="22">
        <v>273</v>
      </c>
      <c r="M437" s="22">
        <v>7.931</v>
      </c>
      <c r="N437" s="24">
        <v>2165.1057000000001</v>
      </c>
      <c r="O437" s="22">
        <v>541.28</v>
      </c>
      <c r="P437" s="22">
        <v>541.28</v>
      </c>
      <c r="Q437" s="22">
        <v>541.28</v>
      </c>
      <c r="R437" s="22">
        <v>541.28</v>
      </c>
      <c r="S437" s="32">
        <f t="shared" si="149"/>
        <v>273</v>
      </c>
      <c r="T437" s="23">
        <f t="shared" si="150"/>
        <v>0</v>
      </c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>
        <f t="shared" si="151"/>
        <v>0</v>
      </c>
      <c r="AI437" s="23"/>
      <c r="AJ437" s="23"/>
      <c r="AK437" s="23"/>
      <c r="AL437" s="23"/>
      <c r="AM437" s="23"/>
      <c r="AN437" s="23"/>
      <c r="AO437" s="23"/>
      <c r="AP437" s="23"/>
      <c r="AQ437" s="15" t="s">
        <v>1126</v>
      </c>
      <c r="AR437" s="15" t="s">
        <v>1133</v>
      </c>
      <c r="AS437" s="13"/>
      <c r="AT437" s="15"/>
      <c r="AU437" s="15"/>
      <c r="AV437" s="15"/>
      <c r="AW437" s="15"/>
      <c r="AX437" s="7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</row>
    <row r="438" spans="1:75" ht="30" x14ac:dyDescent="0.25">
      <c r="A438" s="3"/>
      <c r="B438" s="59" t="s">
        <v>1312</v>
      </c>
      <c r="C438" s="63" t="s">
        <v>1327</v>
      </c>
      <c r="D438" s="3"/>
      <c r="E438" s="3"/>
      <c r="F438" s="3"/>
      <c r="G438" s="69" t="s">
        <v>1243</v>
      </c>
      <c r="H438" s="71" t="s">
        <v>505</v>
      </c>
      <c r="I438" s="23">
        <v>18426</v>
      </c>
      <c r="J438" s="22">
        <v>0</v>
      </c>
      <c r="K438" s="22">
        <v>0</v>
      </c>
      <c r="L438" s="23">
        <v>18426</v>
      </c>
      <c r="M438" s="22">
        <v>10.465</v>
      </c>
      <c r="N438" s="24">
        <v>192829.28769999999</v>
      </c>
      <c r="O438" s="24">
        <v>48207.32</v>
      </c>
      <c r="P438" s="24">
        <v>48207.32</v>
      </c>
      <c r="Q438" s="24">
        <v>48207.32</v>
      </c>
      <c r="R438" s="24">
        <v>48207.32</v>
      </c>
      <c r="S438" s="32">
        <f t="shared" si="149"/>
        <v>18544</v>
      </c>
      <c r="T438" s="23">
        <f t="shared" si="150"/>
        <v>118</v>
      </c>
      <c r="U438" s="23"/>
      <c r="V438" s="23"/>
      <c r="W438" s="23"/>
      <c r="X438" s="23">
        <v>5</v>
      </c>
      <c r="Y438" s="23"/>
      <c r="Z438" s="23"/>
      <c r="AA438" s="23"/>
      <c r="AB438" s="23">
        <v>75</v>
      </c>
      <c r="AC438" s="23"/>
      <c r="AD438" s="23"/>
      <c r="AE438" s="23"/>
      <c r="AF438" s="23"/>
      <c r="AG438" s="23"/>
      <c r="AH438" s="23">
        <f t="shared" si="151"/>
        <v>38</v>
      </c>
      <c r="AI438" s="23">
        <v>10</v>
      </c>
      <c r="AJ438" s="23">
        <v>5</v>
      </c>
      <c r="AK438" s="23"/>
      <c r="AL438" s="23"/>
      <c r="AM438" s="23">
        <v>23</v>
      </c>
      <c r="AN438" s="23"/>
      <c r="AO438" s="23"/>
      <c r="AP438" s="23"/>
      <c r="AQ438" s="15" t="s">
        <v>1294</v>
      </c>
      <c r="AR438" s="15"/>
      <c r="AS438" s="15"/>
      <c r="AT438" s="15"/>
      <c r="AU438" s="15" t="s">
        <v>1132</v>
      </c>
      <c r="AV438" s="15"/>
      <c r="AW438" s="15"/>
      <c r="AX438" s="75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</row>
    <row r="439" spans="1:75" x14ac:dyDescent="0.25">
      <c r="A439" s="5"/>
      <c r="B439" s="60"/>
      <c r="C439" s="5"/>
      <c r="D439" s="5"/>
      <c r="E439" s="5"/>
      <c r="F439" s="5" t="s">
        <v>506</v>
      </c>
      <c r="G439" s="68" t="s">
        <v>507</v>
      </c>
      <c r="H439" s="66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32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49"/>
      <c r="AR439" s="49"/>
      <c r="AS439" s="49"/>
      <c r="AT439" s="49"/>
      <c r="AU439" s="49"/>
      <c r="AV439" s="49"/>
      <c r="AW439" s="49"/>
      <c r="AX439" s="7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</row>
    <row r="440" spans="1:75" s="11" customFormat="1" ht="38.25" customHeight="1" x14ac:dyDescent="0.25">
      <c r="A440" s="9"/>
      <c r="B440" s="61" t="s">
        <v>1312</v>
      </c>
      <c r="C440" s="73" t="s">
        <v>1327</v>
      </c>
      <c r="D440" s="9"/>
      <c r="E440" s="73" t="s">
        <v>1475</v>
      </c>
      <c r="F440" s="9"/>
      <c r="G440" s="69" t="s">
        <v>1244</v>
      </c>
      <c r="H440" s="71" t="s">
        <v>508</v>
      </c>
      <c r="I440" s="25">
        <v>1676</v>
      </c>
      <c r="J440" s="26">
        <v>0</v>
      </c>
      <c r="K440" s="26">
        <v>0</v>
      </c>
      <c r="L440" s="25">
        <v>1676</v>
      </c>
      <c r="M440" s="26">
        <v>1.446</v>
      </c>
      <c r="N440" s="27">
        <v>2423.54</v>
      </c>
      <c r="O440" s="27">
        <v>605.89</v>
      </c>
      <c r="P440" s="27">
        <v>605.89</v>
      </c>
      <c r="Q440" s="27">
        <v>605.89</v>
      </c>
      <c r="R440" s="27">
        <v>605.89</v>
      </c>
      <c r="S440" s="74">
        <f t="shared" ref="S440:S471" si="158">L440+T440</f>
        <v>1876</v>
      </c>
      <c r="T440" s="25">
        <f t="shared" ref="T440:T450" si="159">U440+V440+W440+X440+Y440+Z440+AA440+AB440+AC440+AD440+AE440+AF440+AG440+AH440</f>
        <v>200</v>
      </c>
      <c r="U440" s="25"/>
      <c r="V440" s="25"/>
      <c r="W440" s="25">
        <v>160</v>
      </c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>
        <f t="shared" ref="AH440:AH449" si="160">AJ440+AK440+AL440+AM440+AN440+AO440+AP440+AI440</f>
        <v>40</v>
      </c>
      <c r="AI440" s="25">
        <v>10</v>
      </c>
      <c r="AJ440" s="25">
        <v>10</v>
      </c>
      <c r="AK440" s="25">
        <v>20</v>
      </c>
      <c r="AL440" s="25"/>
      <c r="AM440" s="25"/>
      <c r="AN440" s="25"/>
      <c r="AO440" s="25"/>
      <c r="AP440" s="25"/>
      <c r="AQ440" s="18" t="s">
        <v>1294</v>
      </c>
      <c r="AR440" s="18"/>
      <c r="AS440" s="18"/>
      <c r="AT440" s="18"/>
      <c r="AU440" s="18" t="s">
        <v>1132</v>
      </c>
      <c r="AV440" s="18"/>
      <c r="AW440" s="18"/>
      <c r="AX440" s="76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</row>
    <row r="441" spans="1:75" s="11" customFormat="1" ht="96" x14ac:dyDescent="0.25">
      <c r="A441" s="9"/>
      <c r="B441" s="61" t="s">
        <v>1312</v>
      </c>
      <c r="C441" s="73" t="s">
        <v>1327</v>
      </c>
      <c r="D441" s="9"/>
      <c r="E441" s="73" t="s">
        <v>1805</v>
      </c>
      <c r="F441" s="9"/>
      <c r="G441" s="69" t="s">
        <v>1245</v>
      </c>
      <c r="H441" s="71" t="s">
        <v>509</v>
      </c>
      <c r="I441" s="25">
        <v>170000</v>
      </c>
      <c r="J441" s="26">
        <v>0</v>
      </c>
      <c r="K441" s="26">
        <v>0</v>
      </c>
      <c r="L441" s="25">
        <v>170000</v>
      </c>
      <c r="M441" s="26">
        <v>0.51300000000000001</v>
      </c>
      <c r="N441" s="27">
        <f>L441*M441</f>
        <v>87210</v>
      </c>
      <c r="O441" s="27">
        <f>$N$441/4</f>
        <v>21802.5</v>
      </c>
      <c r="P441" s="27">
        <f t="shared" ref="P441:R441" si="161">$N$441/4</f>
        <v>21802.5</v>
      </c>
      <c r="Q441" s="27">
        <f t="shared" si="161"/>
        <v>21802.5</v>
      </c>
      <c r="R441" s="27">
        <f t="shared" si="161"/>
        <v>21802.5</v>
      </c>
      <c r="S441" s="74">
        <f t="shared" si="158"/>
        <v>174209</v>
      </c>
      <c r="T441" s="25">
        <f t="shared" si="159"/>
        <v>4209</v>
      </c>
      <c r="U441" s="25"/>
      <c r="V441" s="25">
        <v>20</v>
      </c>
      <c r="W441" s="25"/>
      <c r="X441" s="25">
        <v>500</v>
      </c>
      <c r="Y441" s="25"/>
      <c r="Z441" s="25"/>
      <c r="AA441" s="25"/>
      <c r="AB441" s="25">
        <v>1232</v>
      </c>
      <c r="AC441" s="25">
        <v>777</v>
      </c>
      <c r="AD441" s="25"/>
      <c r="AE441" s="25"/>
      <c r="AF441" s="25"/>
      <c r="AG441" s="25">
        <v>900</v>
      </c>
      <c r="AH441" s="25">
        <f t="shared" si="160"/>
        <v>780</v>
      </c>
      <c r="AI441" s="25">
        <v>120</v>
      </c>
      <c r="AJ441" s="25">
        <v>20</v>
      </c>
      <c r="AK441" s="25">
        <v>360</v>
      </c>
      <c r="AL441" s="25"/>
      <c r="AM441" s="25">
        <v>280</v>
      </c>
      <c r="AN441" s="25"/>
      <c r="AO441" s="25"/>
      <c r="AP441" s="25"/>
      <c r="AQ441" s="18" t="s">
        <v>1294</v>
      </c>
      <c r="AR441" s="18"/>
      <c r="AS441" s="18"/>
      <c r="AT441" s="18"/>
      <c r="AU441" s="18" t="s">
        <v>1132</v>
      </c>
      <c r="AV441" s="18"/>
      <c r="AW441" s="18"/>
      <c r="AX441" s="76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</row>
    <row r="442" spans="1:75" s="11" customFormat="1" ht="72" x14ac:dyDescent="0.25">
      <c r="A442" s="9"/>
      <c r="B442" s="61" t="s">
        <v>1312</v>
      </c>
      <c r="C442" s="73" t="s">
        <v>1327</v>
      </c>
      <c r="D442" s="9"/>
      <c r="E442" s="73" t="s">
        <v>1475</v>
      </c>
      <c r="F442" s="9"/>
      <c r="G442" s="69" t="s">
        <v>510</v>
      </c>
      <c r="H442" s="71" t="s">
        <v>508</v>
      </c>
      <c r="I442" s="25">
        <v>83792</v>
      </c>
      <c r="J442" s="26">
        <v>0</v>
      </c>
      <c r="K442" s="26">
        <v>0</v>
      </c>
      <c r="L442" s="25">
        <v>83792</v>
      </c>
      <c r="M442" s="26">
        <v>0.40300000000000002</v>
      </c>
      <c r="N442" s="27">
        <v>33726.49</v>
      </c>
      <c r="O442" s="27">
        <v>8431.6200000000008</v>
      </c>
      <c r="P442" s="27">
        <v>8431.6200000000008</v>
      </c>
      <c r="Q442" s="27">
        <v>8431.6200000000008</v>
      </c>
      <c r="R442" s="27">
        <v>8431.6200000000008</v>
      </c>
      <c r="S442" s="74">
        <f t="shared" si="158"/>
        <v>83792</v>
      </c>
      <c r="T442" s="25">
        <f t="shared" si="159"/>
        <v>0</v>
      </c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>
        <f t="shared" si="160"/>
        <v>0</v>
      </c>
      <c r="AI442" s="25"/>
      <c r="AJ442" s="25"/>
      <c r="AK442" s="25"/>
      <c r="AL442" s="25"/>
      <c r="AM442" s="25"/>
      <c r="AN442" s="25"/>
      <c r="AO442" s="25"/>
      <c r="AP442" s="25"/>
      <c r="AQ442" s="18" t="s">
        <v>1294</v>
      </c>
      <c r="AR442" s="18"/>
      <c r="AS442" s="18"/>
      <c r="AT442" s="18"/>
      <c r="AU442" s="18" t="s">
        <v>1132</v>
      </c>
      <c r="AV442" s="18"/>
      <c r="AW442" s="18"/>
      <c r="AX442" s="76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</row>
    <row r="443" spans="1:75" s="11" customFormat="1" ht="33" customHeight="1" x14ac:dyDescent="0.25">
      <c r="A443" s="9"/>
      <c r="B443" s="61" t="s">
        <v>1312</v>
      </c>
      <c r="C443" s="73" t="s">
        <v>1327</v>
      </c>
      <c r="D443" s="9"/>
      <c r="E443" s="73" t="s">
        <v>1475</v>
      </c>
      <c r="F443" s="9"/>
      <c r="G443" s="69" t="s">
        <v>1246</v>
      </c>
      <c r="H443" s="71" t="s">
        <v>508</v>
      </c>
      <c r="I443" s="25">
        <v>24972</v>
      </c>
      <c r="J443" s="26">
        <v>0</v>
      </c>
      <c r="K443" s="26">
        <v>0</v>
      </c>
      <c r="L443" s="25">
        <v>24972</v>
      </c>
      <c r="M443" s="26">
        <v>0.51600000000000001</v>
      </c>
      <c r="N443" s="27">
        <v>12880.55</v>
      </c>
      <c r="O443" s="27">
        <v>3220.14</v>
      </c>
      <c r="P443" s="27">
        <v>3220.14</v>
      </c>
      <c r="Q443" s="27">
        <v>3220.14</v>
      </c>
      <c r="R443" s="27">
        <v>3220.14</v>
      </c>
      <c r="S443" s="74">
        <f t="shared" si="158"/>
        <v>25276</v>
      </c>
      <c r="T443" s="25">
        <f t="shared" si="159"/>
        <v>304</v>
      </c>
      <c r="U443" s="25"/>
      <c r="V443" s="25">
        <v>55</v>
      </c>
      <c r="W443" s="25">
        <v>35</v>
      </c>
      <c r="X443" s="25"/>
      <c r="Y443" s="25"/>
      <c r="Z443" s="25"/>
      <c r="AA443" s="25"/>
      <c r="AB443" s="25">
        <v>50</v>
      </c>
      <c r="AC443" s="25">
        <v>15</v>
      </c>
      <c r="AD443" s="25"/>
      <c r="AE443" s="25"/>
      <c r="AF443" s="25"/>
      <c r="AG443" s="25">
        <v>20</v>
      </c>
      <c r="AH443" s="25">
        <f t="shared" si="160"/>
        <v>129</v>
      </c>
      <c r="AI443" s="25">
        <v>20</v>
      </c>
      <c r="AJ443" s="25">
        <v>20</v>
      </c>
      <c r="AK443" s="25">
        <v>17</v>
      </c>
      <c r="AL443" s="25"/>
      <c r="AM443" s="25">
        <v>32</v>
      </c>
      <c r="AN443" s="25">
        <v>10</v>
      </c>
      <c r="AO443" s="25">
        <v>30</v>
      </c>
      <c r="AP443" s="25"/>
      <c r="AQ443" s="18" t="s">
        <v>1294</v>
      </c>
      <c r="AR443" s="18"/>
      <c r="AS443" s="18"/>
      <c r="AT443" s="18"/>
      <c r="AU443" s="18" t="s">
        <v>1132</v>
      </c>
      <c r="AV443" s="18"/>
      <c r="AW443" s="18"/>
      <c r="AX443" s="76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</row>
    <row r="444" spans="1:75" ht="30" x14ac:dyDescent="0.25">
      <c r="A444" s="3"/>
      <c r="B444" s="59" t="s">
        <v>1312</v>
      </c>
      <c r="C444" s="63" t="s">
        <v>1327</v>
      </c>
      <c r="D444" s="3"/>
      <c r="E444" s="3"/>
      <c r="F444" s="3"/>
      <c r="G444" s="69" t="s">
        <v>1247</v>
      </c>
      <c r="H444" s="71" t="s">
        <v>511</v>
      </c>
      <c r="I444" s="23">
        <v>65795</v>
      </c>
      <c r="J444" s="22">
        <v>0</v>
      </c>
      <c r="K444" s="22">
        <v>0</v>
      </c>
      <c r="L444" s="23">
        <v>65795</v>
      </c>
      <c r="M444" s="22">
        <v>17.355</v>
      </c>
      <c r="N444" s="24">
        <v>1141892.7201</v>
      </c>
      <c r="O444" s="24">
        <v>285473.18</v>
      </c>
      <c r="P444" s="24">
        <v>285473.18</v>
      </c>
      <c r="Q444" s="24">
        <v>285473.18</v>
      </c>
      <c r="R444" s="24">
        <v>285473.18</v>
      </c>
      <c r="S444" s="32">
        <f t="shared" si="158"/>
        <v>65991</v>
      </c>
      <c r="T444" s="23">
        <f t="shared" si="159"/>
        <v>196</v>
      </c>
      <c r="U444" s="23"/>
      <c r="V444" s="23">
        <v>60</v>
      </c>
      <c r="W444" s="23"/>
      <c r="X444" s="23"/>
      <c r="Y444" s="23"/>
      <c r="Z444" s="23"/>
      <c r="AA444" s="23"/>
      <c r="AB444" s="23">
        <v>100</v>
      </c>
      <c r="AC444" s="23">
        <v>36</v>
      </c>
      <c r="AD444" s="23"/>
      <c r="AE444" s="23"/>
      <c r="AF444" s="23"/>
      <c r="AG444" s="23"/>
      <c r="AH444" s="23">
        <f t="shared" si="160"/>
        <v>0</v>
      </c>
      <c r="AI444" s="23"/>
      <c r="AJ444" s="23"/>
      <c r="AK444" s="23"/>
      <c r="AL444" s="23"/>
      <c r="AM444" s="23"/>
      <c r="AN444" s="23"/>
      <c r="AO444" s="23"/>
      <c r="AP444" s="23"/>
      <c r="AQ444" s="15" t="s">
        <v>1294</v>
      </c>
      <c r="AR444" s="15"/>
      <c r="AS444" s="15"/>
      <c r="AT444" s="15"/>
      <c r="AU444" s="15" t="s">
        <v>1132</v>
      </c>
      <c r="AV444" s="15"/>
      <c r="AW444" s="15"/>
      <c r="AX444" s="75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</row>
    <row r="445" spans="1:75" ht="30" x14ac:dyDescent="0.25">
      <c r="A445" s="3"/>
      <c r="B445" s="59" t="s">
        <v>1312</v>
      </c>
      <c r="C445" s="63" t="s">
        <v>1327</v>
      </c>
      <c r="D445" s="3"/>
      <c r="E445" s="3"/>
      <c r="F445" s="3"/>
      <c r="G445" s="69" t="s">
        <v>1248</v>
      </c>
      <c r="H445" s="71" t="s">
        <v>512</v>
      </c>
      <c r="I445" s="23">
        <v>12303</v>
      </c>
      <c r="J445" s="22">
        <v>0</v>
      </c>
      <c r="K445" s="22">
        <v>0</v>
      </c>
      <c r="L445" s="23">
        <v>12303</v>
      </c>
      <c r="M445" s="22">
        <v>55.863999999999997</v>
      </c>
      <c r="N445" s="24">
        <v>687299.28870000003</v>
      </c>
      <c r="O445" s="24">
        <v>171824.82</v>
      </c>
      <c r="P445" s="24">
        <v>171824.82</v>
      </c>
      <c r="Q445" s="24">
        <v>171824.82</v>
      </c>
      <c r="R445" s="24">
        <v>171824.82</v>
      </c>
      <c r="S445" s="32">
        <f t="shared" si="158"/>
        <v>12303</v>
      </c>
      <c r="T445" s="23">
        <f t="shared" si="159"/>
        <v>0</v>
      </c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>
        <f t="shared" si="160"/>
        <v>0</v>
      </c>
      <c r="AI445" s="23"/>
      <c r="AJ445" s="23"/>
      <c r="AK445" s="23"/>
      <c r="AL445" s="23"/>
      <c r="AM445" s="23"/>
      <c r="AN445" s="23"/>
      <c r="AO445" s="23"/>
      <c r="AP445" s="23"/>
      <c r="AQ445" s="15" t="s">
        <v>1126</v>
      </c>
      <c r="AR445" s="15" t="s">
        <v>1133</v>
      </c>
      <c r="AS445" s="15"/>
      <c r="AT445" s="15"/>
      <c r="AU445" s="15"/>
      <c r="AV445" s="15"/>
      <c r="AW445" s="17"/>
      <c r="AX445" s="75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</row>
    <row r="446" spans="1:75" ht="30" x14ac:dyDescent="0.25">
      <c r="A446" s="3"/>
      <c r="B446" s="59" t="s">
        <v>1312</v>
      </c>
      <c r="C446" s="63" t="s">
        <v>1327</v>
      </c>
      <c r="D446" s="3"/>
      <c r="E446" s="3"/>
      <c r="F446" s="3"/>
      <c r="G446" s="69" t="s">
        <v>1249</v>
      </c>
      <c r="H446" s="71" t="s">
        <v>513</v>
      </c>
      <c r="I446" s="23">
        <v>131870</v>
      </c>
      <c r="J446" s="22">
        <v>0</v>
      </c>
      <c r="K446" s="22">
        <v>0</v>
      </c>
      <c r="L446" s="23">
        <v>131870</v>
      </c>
      <c r="M446" s="22">
        <v>8.1989999999999998</v>
      </c>
      <c r="N446" s="24">
        <v>1081218.6137999999</v>
      </c>
      <c r="O446" s="24">
        <v>270304.65000000002</v>
      </c>
      <c r="P446" s="24">
        <v>270304.65000000002</v>
      </c>
      <c r="Q446" s="24">
        <v>270304.65000000002</v>
      </c>
      <c r="R446" s="24">
        <v>270304.65000000002</v>
      </c>
      <c r="S446" s="32">
        <f t="shared" si="158"/>
        <v>133010</v>
      </c>
      <c r="T446" s="23">
        <f t="shared" si="159"/>
        <v>1140</v>
      </c>
      <c r="U446" s="23"/>
      <c r="V446" s="23">
        <v>1140</v>
      </c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>
        <f t="shared" si="160"/>
        <v>0</v>
      </c>
      <c r="AI446" s="23"/>
      <c r="AJ446" s="23"/>
      <c r="AK446" s="23"/>
      <c r="AL446" s="23"/>
      <c r="AM446" s="23"/>
      <c r="AN446" s="23"/>
      <c r="AO446" s="23"/>
      <c r="AP446" s="23"/>
      <c r="AQ446" s="15" t="s">
        <v>1294</v>
      </c>
      <c r="AR446" s="15"/>
      <c r="AS446" s="15"/>
      <c r="AT446" s="15"/>
      <c r="AU446" s="15" t="s">
        <v>1132</v>
      </c>
      <c r="AV446" s="15"/>
      <c r="AW446" s="15"/>
      <c r="AX446" s="75" t="s">
        <v>1383</v>
      </c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</row>
    <row r="447" spans="1:75" s="11" customFormat="1" ht="36" x14ac:dyDescent="0.25">
      <c r="A447" s="9"/>
      <c r="B447" s="61" t="s">
        <v>1312</v>
      </c>
      <c r="C447" s="73" t="s">
        <v>1327</v>
      </c>
      <c r="D447" s="9"/>
      <c r="E447" s="73" t="s">
        <v>1471</v>
      </c>
      <c r="F447" s="9"/>
      <c r="G447" s="69" t="s">
        <v>1249</v>
      </c>
      <c r="H447" s="71" t="s">
        <v>514</v>
      </c>
      <c r="I447" s="25">
        <v>1140163</v>
      </c>
      <c r="J447" s="25">
        <v>1896078</v>
      </c>
      <c r="K447" s="25">
        <v>238500</v>
      </c>
      <c r="L447" s="25">
        <f>I447+J447+K447</f>
        <v>3274741</v>
      </c>
      <c r="M447" s="26">
        <v>8.1989999999999998</v>
      </c>
      <c r="N447" s="27">
        <f>L447*M447</f>
        <v>26849601.458999999</v>
      </c>
      <c r="O447" s="27">
        <f>$N$447/4</f>
        <v>6712400.3647499997</v>
      </c>
      <c r="P447" s="27">
        <f>$N$447/4</f>
        <v>6712400.3647499997</v>
      </c>
      <c r="Q447" s="27">
        <f>$N$447/4</f>
        <v>6712400.3647499997</v>
      </c>
      <c r="R447" s="27">
        <f>$N$447/4</f>
        <v>6712400.3647499997</v>
      </c>
      <c r="S447" s="74">
        <f t="shared" si="158"/>
        <v>3335884</v>
      </c>
      <c r="T447" s="25">
        <f t="shared" si="159"/>
        <v>61143</v>
      </c>
      <c r="U447" s="25"/>
      <c r="V447" s="25"/>
      <c r="W447" s="25">
        <v>6000</v>
      </c>
      <c r="X447" s="25">
        <v>1500</v>
      </c>
      <c r="Y447" s="25">
        <v>5000</v>
      </c>
      <c r="Z447" s="25"/>
      <c r="AA447" s="25"/>
      <c r="AB447" s="25">
        <v>13810</v>
      </c>
      <c r="AC447" s="25">
        <v>32223</v>
      </c>
      <c r="AD447" s="25"/>
      <c r="AE447" s="25"/>
      <c r="AF447" s="25"/>
      <c r="AG447" s="25">
        <v>1000</v>
      </c>
      <c r="AH447" s="25">
        <f t="shared" si="160"/>
        <v>1610</v>
      </c>
      <c r="AI447" s="25">
        <v>500</v>
      </c>
      <c r="AJ447" s="25">
        <v>130</v>
      </c>
      <c r="AK447" s="25">
        <v>70</v>
      </c>
      <c r="AL447" s="25"/>
      <c r="AM447" s="25">
        <v>910</v>
      </c>
      <c r="AN447" s="25"/>
      <c r="AO447" s="25"/>
      <c r="AP447" s="25"/>
      <c r="AQ447" s="18" t="s">
        <v>1294</v>
      </c>
      <c r="AR447" s="18"/>
      <c r="AS447" s="18"/>
      <c r="AT447" s="18"/>
      <c r="AU447" s="18" t="s">
        <v>1132</v>
      </c>
      <c r="AV447" s="18"/>
      <c r="AW447" s="18"/>
      <c r="AX447" s="76" t="s">
        <v>1383</v>
      </c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</row>
    <row r="448" spans="1:75" ht="45" x14ac:dyDescent="0.25">
      <c r="A448" s="3"/>
      <c r="B448" s="59" t="s">
        <v>1312</v>
      </c>
      <c r="C448" s="63" t="s">
        <v>1327</v>
      </c>
      <c r="D448" s="3"/>
      <c r="E448" s="3"/>
      <c r="F448" s="3"/>
      <c r="G448" s="69" t="s">
        <v>1250</v>
      </c>
      <c r="H448" s="71" t="s">
        <v>512</v>
      </c>
      <c r="I448" s="23">
        <v>30953</v>
      </c>
      <c r="J448" s="22">
        <v>0</v>
      </c>
      <c r="K448" s="22">
        <v>0</v>
      </c>
      <c r="L448" s="23">
        <v>30953</v>
      </c>
      <c r="M448" s="22">
        <v>87.813999999999993</v>
      </c>
      <c r="N448" s="24">
        <v>2718110.4408999998</v>
      </c>
      <c r="O448" s="24">
        <v>679527.61</v>
      </c>
      <c r="P448" s="24">
        <v>679527.61</v>
      </c>
      <c r="Q448" s="24">
        <v>679527.61</v>
      </c>
      <c r="R448" s="24">
        <v>679527.61</v>
      </c>
      <c r="S448" s="32">
        <f t="shared" si="158"/>
        <v>30953</v>
      </c>
      <c r="T448" s="23">
        <f t="shared" si="159"/>
        <v>0</v>
      </c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>
        <f t="shared" si="160"/>
        <v>0</v>
      </c>
      <c r="AI448" s="23"/>
      <c r="AJ448" s="23"/>
      <c r="AK448" s="23"/>
      <c r="AL448" s="23"/>
      <c r="AM448" s="23"/>
      <c r="AN448" s="23"/>
      <c r="AO448" s="23"/>
      <c r="AP448" s="23"/>
      <c r="AQ448" s="15" t="s">
        <v>1294</v>
      </c>
      <c r="AR448" s="15"/>
      <c r="AS448" s="15"/>
      <c r="AT448" s="15"/>
      <c r="AU448" s="15" t="s">
        <v>1132</v>
      </c>
      <c r="AV448" s="15"/>
      <c r="AW448" s="15"/>
      <c r="AX448" s="75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</row>
    <row r="449" spans="1:75" ht="30" x14ac:dyDescent="0.25">
      <c r="A449" s="3"/>
      <c r="B449" s="59" t="s">
        <v>1312</v>
      </c>
      <c r="C449" s="63" t="s">
        <v>1327</v>
      </c>
      <c r="D449" s="3"/>
      <c r="E449" s="3"/>
      <c r="F449" s="3"/>
      <c r="G449" s="69" t="s">
        <v>1251</v>
      </c>
      <c r="H449" s="71" t="s">
        <v>515</v>
      </c>
      <c r="I449" s="23">
        <v>2726</v>
      </c>
      <c r="J449" s="22">
        <v>0</v>
      </c>
      <c r="K449" s="22">
        <v>0</v>
      </c>
      <c r="L449" s="23">
        <v>2726</v>
      </c>
      <c r="M449" s="22">
        <v>52.247999999999998</v>
      </c>
      <c r="N449" s="24">
        <v>142427.51920000001</v>
      </c>
      <c r="O449" s="24">
        <v>35606.879999999997</v>
      </c>
      <c r="P449" s="24">
        <v>35606.879999999997</v>
      </c>
      <c r="Q449" s="24">
        <v>35606.879999999997</v>
      </c>
      <c r="R449" s="24">
        <v>35606.879999999997</v>
      </c>
      <c r="S449" s="32">
        <f t="shared" si="158"/>
        <v>2801</v>
      </c>
      <c r="T449" s="23">
        <f t="shared" si="159"/>
        <v>75</v>
      </c>
      <c r="U449" s="23"/>
      <c r="V449" s="23"/>
      <c r="W449" s="23"/>
      <c r="X449" s="23"/>
      <c r="Y449" s="23"/>
      <c r="Z449" s="23"/>
      <c r="AA449" s="23"/>
      <c r="AB449" s="23">
        <v>75</v>
      </c>
      <c r="AC449" s="23"/>
      <c r="AD449" s="23"/>
      <c r="AE449" s="23"/>
      <c r="AF449" s="23"/>
      <c r="AG449" s="23"/>
      <c r="AH449" s="23">
        <f t="shared" si="160"/>
        <v>0</v>
      </c>
      <c r="AI449" s="23"/>
      <c r="AJ449" s="23"/>
      <c r="AK449" s="23"/>
      <c r="AL449" s="23"/>
      <c r="AM449" s="23"/>
      <c r="AN449" s="23"/>
      <c r="AO449" s="23"/>
      <c r="AP449" s="23"/>
      <c r="AQ449" s="15" t="s">
        <v>1294</v>
      </c>
      <c r="AR449" s="15"/>
      <c r="AS449" s="15"/>
      <c r="AT449" s="15"/>
      <c r="AU449" s="15" t="s">
        <v>1132</v>
      </c>
      <c r="AV449" s="15"/>
      <c r="AW449" s="15"/>
      <c r="AX449" s="75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</row>
    <row r="450" spans="1:75" s="11" customFormat="1" ht="72" x14ac:dyDescent="0.25">
      <c r="A450" s="9"/>
      <c r="B450" s="61" t="s">
        <v>1312</v>
      </c>
      <c r="C450" s="73" t="s">
        <v>1327</v>
      </c>
      <c r="D450" s="9"/>
      <c r="E450" s="73" t="s">
        <v>1475</v>
      </c>
      <c r="F450" s="9"/>
      <c r="G450" s="69" t="s">
        <v>1358</v>
      </c>
      <c r="H450" s="71" t="s">
        <v>512</v>
      </c>
      <c r="I450" s="25">
        <v>137440</v>
      </c>
      <c r="J450" s="26">
        <v>0</v>
      </c>
      <c r="K450" s="26">
        <v>0</v>
      </c>
      <c r="L450" s="25">
        <v>137440</v>
      </c>
      <c r="M450" s="26">
        <v>9.4277999999999995</v>
      </c>
      <c r="N450" s="27">
        <v>1295756.83</v>
      </c>
      <c r="O450" s="27">
        <v>323939.21000000002</v>
      </c>
      <c r="P450" s="27">
        <v>323939.21000000002</v>
      </c>
      <c r="Q450" s="27">
        <v>323939.21000000002</v>
      </c>
      <c r="R450" s="27">
        <v>323939.21000000002</v>
      </c>
      <c r="S450" s="74">
        <f t="shared" si="158"/>
        <v>137440</v>
      </c>
      <c r="T450" s="23">
        <f t="shared" si="159"/>
        <v>0</v>
      </c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18"/>
      <c r="AR450" s="18"/>
      <c r="AS450" s="18"/>
      <c r="AT450" s="18"/>
      <c r="AU450" s="18"/>
      <c r="AV450" s="18"/>
      <c r="AW450" s="18"/>
      <c r="AX450" s="76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</row>
    <row r="451" spans="1:75" s="11" customFormat="1" ht="45" x14ac:dyDescent="0.25">
      <c r="A451" s="9"/>
      <c r="B451" s="61" t="s">
        <v>1312</v>
      </c>
      <c r="C451" s="73" t="s">
        <v>1327</v>
      </c>
      <c r="D451" s="9"/>
      <c r="E451" s="73" t="s">
        <v>1473</v>
      </c>
      <c r="F451" s="9"/>
      <c r="G451" s="69" t="s">
        <v>1252</v>
      </c>
      <c r="H451" s="71" t="s">
        <v>516</v>
      </c>
      <c r="I451" s="25">
        <v>2952</v>
      </c>
      <c r="J451" s="26">
        <v>0</v>
      </c>
      <c r="K451" s="26">
        <v>0</v>
      </c>
      <c r="L451" s="25">
        <v>2952</v>
      </c>
      <c r="M451" s="26">
        <v>19.902000000000001</v>
      </c>
      <c r="N451" s="27">
        <v>58749.26</v>
      </c>
      <c r="O451" s="27">
        <v>14687.32</v>
      </c>
      <c r="P451" s="27">
        <v>14687.32</v>
      </c>
      <c r="Q451" s="27">
        <v>14687.32</v>
      </c>
      <c r="R451" s="27">
        <v>14687.32</v>
      </c>
      <c r="S451" s="74">
        <f t="shared" si="158"/>
        <v>2952</v>
      </c>
      <c r="T451" s="25">
        <f t="shared" ref="T451:T469" si="162">U451+V451+W451+X451+Y451+Z451+AA451+AB451+AC451+AD451+AE451+AF451+AG451+AH451</f>
        <v>0</v>
      </c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>
        <f t="shared" ref="AH451:AH469" si="163">AJ451+AK451+AL451+AM451+AN451+AO451+AP451+AI451</f>
        <v>0</v>
      </c>
      <c r="AI451" s="25"/>
      <c r="AJ451" s="25"/>
      <c r="AK451" s="25"/>
      <c r="AL451" s="25"/>
      <c r="AM451" s="25"/>
      <c r="AN451" s="25"/>
      <c r="AO451" s="25"/>
      <c r="AP451" s="25"/>
      <c r="AQ451" s="18" t="s">
        <v>1294</v>
      </c>
      <c r="AR451" s="18"/>
      <c r="AS451" s="18"/>
      <c r="AT451" s="18"/>
      <c r="AU451" s="18" t="s">
        <v>1132</v>
      </c>
      <c r="AV451" s="18"/>
      <c r="AW451" s="18"/>
      <c r="AX451" s="76" t="s">
        <v>1383</v>
      </c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</row>
    <row r="452" spans="1:75" s="11" customFormat="1" ht="33.75" customHeight="1" x14ac:dyDescent="0.25">
      <c r="A452" s="9"/>
      <c r="B452" s="61" t="s">
        <v>1312</v>
      </c>
      <c r="C452" s="73" t="s">
        <v>1327</v>
      </c>
      <c r="D452" s="9"/>
      <c r="E452" s="73" t="s">
        <v>1787</v>
      </c>
      <c r="F452" s="9"/>
      <c r="G452" s="69" t="s">
        <v>1253</v>
      </c>
      <c r="H452" s="71" t="s">
        <v>1779</v>
      </c>
      <c r="I452" s="25">
        <v>183870</v>
      </c>
      <c r="J452" s="26">
        <v>0</v>
      </c>
      <c r="K452" s="26">
        <v>0</v>
      </c>
      <c r="L452" s="25">
        <v>183870</v>
      </c>
      <c r="M452" s="26">
        <v>13.38</v>
      </c>
      <c r="N452" s="27">
        <v>2460180.6</v>
      </c>
      <c r="O452" s="27">
        <v>615045.15</v>
      </c>
      <c r="P452" s="27">
        <v>615045.15</v>
      </c>
      <c r="Q452" s="27">
        <v>615045.15</v>
      </c>
      <c r="R452" s="27">
        <v>615045.15</v>
      </c>
      <c r="S452" s="74">
        <f t="shared" si="158"/>
        <v>183970</v>
      </c>
      <c r="T452" s="25">
        <f t="shared" si="162"/>
        <v>100</v>
      </c>
      <c r="U452" s="25"/>
      <c r="V452" s="25"/>
      <c r="W452" s="25"/>
      <c r="X452" s="25"/>
      <c r="Y452" s="25"/>
      <c r="Z452" s="25"/>
      <c r="AA452" s="25"/>
      <c r="AB452" s="25">
        <v>100</v>
      </c>
      <c r="AC452" s="25"/>
      <c r="AD452" s="25"/>
      <c r="AE452" s="25"/>
      <c r="AF452" s="25"/>
      <c r="AG452" s="25"/>
      <c r="AH452" s="25">
        <f t="shared" si="163"/>
        <v>0</v>
      </c>
      <c r="AI452" s="25"/>
      <c r="AJ452" s="25"/>
      <c r="AK452" s="25"/>
      <c r="AL452" s="25"/>
      <c r="AM452" s="25"/>
      <c r="AN452" s="25"/>
      <c r="AO452" s="25"/>
      <c r="AP452" s="25"/>
      <c r="AQ452" s="18" t="s">
        <v>1294</v>
      </c>
      <c r="AR452" s="18"/>
      <c r="AS452" s="18"/>
      <c r="AT452" s="18"/>
      <c r="AU452" s="18" t="s">
        <v>1132</v>
      </c>
      <c r="AV452" s="18"/>
      <c r="AW452" s="18"/>
      <c r="AX452" s="76" t="s">
        <v>1383</v>
      </c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</row>
    <row r="453" spans="1:75" s="11" customFormat="1" ht="58.5" customHeight="1" x14ac:dyDescent="0.25">
      <c r="A453" s="9"/>
      <c r="B453" s="61"/>
      <c r="C453" s="73"/>
      <c r="D453" s="9"/>
      <c r="E453" s="73" t="s">
        <v>1787</v>
      </c>
      <c r="F453" s="9"/>
      <c r="G453" s="69" t="s">
        <v>1781</v>
      </c>
      <c r="H453" s="71" t="s">
        <v>1780</v>
      </c>
      <c r="I453" s="25">
        <v>50000</v>
      </c>
      <c r="J453" s="26">
        <v>0</v>
      </c>
      <c r="K453" s="26">
        <v>0</v>
      </c>
      <c r="L453" s="25">
        <v>50000</v>
      </c>
      <c r="M453" s="26">
        <v>1.58</v>
      </c>
      <c r="N453" s="27">
        <v>79000</v>
      </c>
      <c r="O453" s="27"/>
      <c r="P453" s="27">
        <v>26333.33</v>
      </c>
      <c r="Q453" s="27">
        <v>26333.33</v>
      </c>
      <c r="R453" s="27">
        <v>26333.33</v>
      </c>
      <c r="S453" s="74">
        <f t="shared" si="158"/>
        <v>50000</v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18"/>
      <c r="AR453" s="18"/>
      <c r="AS453" s="18"/>
      <c r="AT453" s="18"/>
      <c r="AU453" s="18"/>
      <c r="AV453" s="18"/>
      <c r="AW453" s="18"/>
      <c r="AX453" s="76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</row>
    <row r="454" spans="1:75" s="11" customFormat="1" ht="45" x14ac:dyDescent="0.25">
      <c r="A454" s="9"/>
      <c r="B454" s="61" t="s">
        <v>1453</v>
      </c>
      <c r="C454" s="73" t="s">
        <v>1327</v>
      </c>
      <c r="D454" s="9"/>
      <c r="E454" s="73" t="s">
        <v>1738</v>
      </c>
      <c r="F454" s="9"/>
      <c r="G454" s="69" t="s">
        <v>1691</v>
      </c>
      <c r="H454" s="71" t="s">
        <v>1690</v>
      </c>
      <c r="I454" s="25">
        <v>335290</v>
      </c>
      <c r="J454" s="26">
        <v>0</v>
      </c>
      <c r="K454" s="26">
        <v>0</v>
      </c>
      <c r="L454" s="25">
        <v>335290</v>
      </c>
      <c r="M454" s="26">
        <v>29.666</v>
      </c>
      <c r="N454" s="27">
        <f t="shared" ref="N454:N456" si="164">L454*M454</f>
        <v>9946713.1400000006</v>
      </c>
      <c r="O454" s="27">
        <f>$N$454/4</f>
        <v>2486678.2850000001</v>
      </c>
      <c r="P454" s="27">
        <f t="shared" ref="P454:R454" si="165">$N$454/4</f>
        <v>2486678.2850000001</v>
      </c>
      <c r="Q454" s="27">
        <f t="shared" si="165"/>
        <v>2486678.2850000001</v>
      </c>
      <c r="R454" s="27">
        <f t="shared" si="165"/>
        <v>2486678.2850000001</v>
      </c>
      <c r="S454" s="74">
        <f t="shared" si="158"/>
        <v>340269</v>
      </c>
      <c r="T454" s="25">
        <f t="shared" si="162"/>
        <v>4979</v>
      </c>
      <c r="U454" s="25"/>
      <c r="V454" s="25"/>
      <c r="W454" s="25"/>
      <c r="X454" s="25"/>
      <c r="Y454" s="25"/>
      <c r="Z454" s="25"/>
      <c r="AA454" s="25"/>
      <c r="AB454" s="25"/>
      <c r="AC454" s="25">
        <v>4479</v>
      </c>
      <c r="AD454" s="25"/>
      <c r="AE454" s="25"/>
      <c r="AF454" s="25"/>
      <c r="AG454" s="25">
        <v>500</v>
      </c>
      <c r="AH454" s="25">
        <f t="shared" si="163"/>
        <v>0</v>
      </c>
      <c r="AI454" s="25"/>
      <c r="AJ454" s="25"/>
      <c r="AK454" s="25"/>
      <c r="AL454" s="25"/>
      <c r="AM454" s="25"/>
      <c r="AN454" s="25"/>
      <c r="AO454" s="25"/>
      <c r="AP454" s="25"/>
      <c r="AQ454" s="18" t="s">
        <v>1294</v>
      </c>
      <c r="AR454" s="18"/>
      <c r="AS454" s="18"/>
      <c r="AT454" s="18"/>
      <c r="AU454" s="18" t="s">
        <v>1132</v>
      </c>
      <c r="AV454" s="18"/>
      <c r="AW454" s="20">
        <v>45078</v>
      </c>
      <c r="AX454" s="76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</row>
    <row r="455" spans="1:75" s="11" customFormat="1" ht="60" x14ac:dyDescent="0.25">
      <c r="A455" s="9"/>
      <c r="B455" s="61"/>
      <c r="C455" s="73" t="s">
        <v>1327</v>
      </c>
      <c r="D455" s="9"/>
      <c r="E455" s="73" t="s">
        <v>1738</v>
      </c>
      <c r="F455" s="9"/>
      <c r="G455" s="69" t="s">
        <v>1692</v>
      </c>
      <c r="H455" s="71" t="s">
        <v>1693</v>
      </c>
      <c r="I455" s="25">
        <v>5201555</v>
      </c>
      <c r="J455" s="26">
        <v>0</v>
      </c>
      <c r="K455" s="26">
        <v>0</v>
      </c>
      <c r="L455" s="25">
        <v>5201555</v>
      </c>
      <c r="M455" s="26">
        <v>29.666</v>
      </c>
      <c r="N455" s="27">
        <f t="shared" si="164"/>
        <v>154309330.63</v>
      </c>
      <c r="O455" s="27">
        <f>$N$455/4</f>
        <v>38577332.657499999</v>
      </c>
      <c r="P455" s="27">
        <f t="shared" ref="P455:R455" si="166">$N$455/4</f>
        <v>38577332.657499999</v>
      </c>
      <c r="Q455" s="27">
        <f t="shared" si="166"/>
        <v>38577332.657499999</v>
      </c>
      <c r="R455" s="27">
        <f t="shared" si="166"/>
        <v>38577332.657499999</v>
      </c>
      <c r="S455" s="74">
        <f t="shared" si="158"/>
        <v>5201555</v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18"/>
      <c r="AR455" s="18"/>
      <c r="AS455" s="18"/>
      <c r="AT455" s="18"/>
      <c r="AU455" s="18"/>
      <c r="AV455" s="18"/>
      <c r="AW455" s="20"/>
      <c r="AX455" s="76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</row>
    <row r="456" spans="1:75" s="11" customFormat="1" ht="60" x14ac:dyDescent="0.25">
      <c r="A456" s="9"/>
      <c r="B456" s="61"/>
      <c r="C456" s="73" t="s">
        <v>1327</v>
      </c>
      <c r="D456" s="9"/>
      <c r="E456" s="73" t="s">
        <v>1738</v>
      </c>
      <c r="F456" s="9"/>
      <c r="G456" s="69" t="s">
        <v>1692</v>
      </c>
      <c r="H456" s="71" t="s">
        <v>1694</v>
      </c>
      <c r="I456" s="25">
        <v>2463155</v>
      </c>
      <c r="J456" s="26">
        <v>0</v>
      </c>
      <c r="K456" s="26">
        <v>0</v>
      </c>
      <c r="L456" s="25">
        <v>2463155</v>
      </c>
      <c r="M456" s="26">
        <v>29.666</v>
      </c>
      <c r="N456" s="27">
        <f t="shared" si="164"/>
        <v>73071956.230000004</v>
      </c>
      <c r="O456" s="27">
        <f>$N$456/4</f>
        <v>18267989.057500001</v>
      </c>
      <c r="P456" s="27">
        <f t="shared" ref="P456:R456" si="167">$N$456/4</f>
        <v>18267989.057500001</v>
      </c>
      <c r="Q456" s="27">
        <f t="shared" si="167"/>
        <v>18267989.057500001</v>
      </c>
      <c r="R456" s="27">
        <f t="shared" si="167"/>
        <v>18267989.057500001</v>
      </c>
      <c r="S456" s="74">
        <f t="shared" si="158"/>
        <v>2463155</v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18"/>
      <c r="AR456" s="18"/>
      <c r="AS456" s="18"/>
      <c r="AT456" s="18"/>
      <c r="AU456" s="18"/>
      <c r="AV456" s="18"/>
      <c r="AW456" s="20"/>
      <c r="AX456" s="76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</row>
    <row r="457" spans="1:75" s="11" customFormat="1" ht="51" customHeight="1" x14ac:dyDescent="0.25">
      <c r="A457" s="9"/>
      <c r="B457" s="61" t="s">
        <v>1312</v>
      </c>
      <c r="C457" s="73" t="s">
        <v>1327</v>
      </c>
      <c r="D457" s="9"/>
      <c r="E457" s="73" t="s">
        <v>1473</v>
      </c>
      <c r="F457" s="9"/>
      <c r="G457" s="69" t="s">
        <v>1254</v>
      </c>
      <c r="H457" s="71" t="s">
        <v>518</v>
      </c>
      <c r="I457" s="25">
        <v>273319</v>
      </c>
      <c r="J457" s="26">
        <v>0</v>
      </c>
      <c r="K457" s="26">
        <v>0</v>
      </c>
      <c r="L457" s="25">
        <v>273319</v>
      </c>
      <c r="M457" s="26">
        <v>17.445</v>
      </c>
      <c r="N457" s="27">
        <v>4767983.4000000004</v>
      </c>
      <c r="O457" s="27">
        <v>1191995.8500000001</v>
      </c>
      <c r="P457" s="27">
        <v>1191995.8500000001</v>
      </c>
      <c r="Q457" s="27">
        <v>1191995.8500000001</v>
      </c>
      <c r="R457" s="27">
        <v>1191995.8500000001</v>
      </c>
      <c r="S457" s="74">
        <f t="shared" si="158"/>
        <v>273394</v>
      </c>
      <c r="T457" s="25">
        <f t="shared" si="162"/>
        <v>75</v>
      </c>
      <c r="U457" s="25"/>
      <c r="V457" s="25"/>
      <c r="W457" s="25"/>
      <c r="X457" s="25"/>
      <c r="Y457" s="25"/>
      <c r="Z457" s="25"/>
      <c r="AA457" s="25"/>
      <c r="AB457" s="25">
        <v>75</v>
      </c>
      <c r="AC457" s="25"/>
      <c r="AD457" s="25"/>
      <c r="AE457" s="25"/>
      <c r="AF457" s="25"/>
      <c r="AG457" s="25"/>
      <c r="AH457" s="25">
        <f t="shared" si="163"/>
        <v>0</v>
      </c>
      <c r="AI457" s="25"/>
      <c r="AJ457" s="25"/>
      <c r="AK457" s="25"/>
      <c r="AL457" s="25"/>
      <c r="AM457" s="25"/>
      <c r="AN457" s="25"/>
      <c r="AO457" s="25"/>
      <c r="AP457" s="25"/>
      <c r="AQ457" s="18" t="s">
        <v>1294</v>
      </c>
      <c r="AR457" s="18"/>
      <c r="AS457" s="18"/>
      <c r="AT457" s="18"/>
      <c r="AU457" s="18" t="s">
        <v>1132</v>
      </c>
      <c r="AV457" s="18"/>
      <c r="AW457" s="18"/>
      <c r="AX457" s="76" t="s">
        <v>1383</v>
      </c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</row>
    <row r="458" spans="1:75" s="11" customFormat="1" ht="36" x14ac:dyDescent="0.25">
      <c r="A458" s="9"/>
      <c r="B458" s="61" t="s">
        <v>1451</v>
      </c>
      <c r="C458" s="73" t="s">
        <v>1327</v>
      </c>
      <c r="D458" s="9"/>
      <c r="E458" s="73" t="s">
        <v>1783</v>
      </c>
      <c r="F458" s="9"/>
      <c r="G458" s="69" t="s">
        <v>1255</v>
      </c>
      <c r="H458" s="71" t="s">
        <v>519</v>
      </c>
      <c r="I458" s="26">
        <v>0</v>
      </c>
      <c r="J458" s="26">
        <v>0</v>
      </c>
      <c r="K458" s="26">
        <v>0</v>
      </c>
      <c r="L458" s="26">
        <v>0</v>
      </c>
      <c r="M458" s="26">
        <v>179.58199999999999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74">
        <f t="shared" si="158"/>
        <v>11</v>
      </c>
      <c r="T458" s="25">
        <f t="shared" si="162"/>
        <v>11</v>
      </c>
      <c r="U458" s="25"/>
      <c r="V458" s="25"/>
      <c r="W458" s="25"/>
      <c r="X458" s="25"/>
      <c r="Y458" s="25"/>
      <c r="Z458" s="25"/>
      <c r="AA458" s="25"/>
      <c r="AB458" s="25"/>
      <c r="AC458" s="25">
        <v>11</v>
      </c>
      <c r="AD458" s="25"/>
      <c r="AE458" s="25"/>
      <c r="AF458" s="25"/>
      <c r="AG458" s="25"/>
      <c r="AH458" s="25">
        <f t="shared" si="163"/>
        <v>0</v>
      </c>
      <c r="AI458" s="25"/>
      <c r="AJ458" s="25"/>
      <c r="AK458" s="25"/>
      <c r="AL458" s="25"/>
      <c r="AM458" s="25"/>
      <c r="AN458" s="25"/>
      <c r="AO458" s="25"/>
      <c r="AP458" s="25"/>
      <c r="AQ458" s="18" t="s">
        <v>1126</v>
      </c>
      <c r="AR458" s="18" t="s">
        <v>1133</v>
      </c>
      <c r="AS458" s="18"/>
      <c r="AT458" s="18"/>
      <c r="AU458" s="18"/>
      <c r="AV458" s="18"/>
      <c r="AW458" s="18"/>
      <c r="AX458" s="76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</row>
    <row r="459" spans="1:75" s="11" customFormat="1" ht="45" x14ac:dyDescent="0.25">
      <c r="A459" s="9"/>
      <c r="B459" s="61" t="s">
        <v>1312</v>
      </c>
      <c r="C459" s="73" t="s">
        <v>1327</v>
      </c>
      <c r="D459" s="9"/>
      <c r="E459" s="73" t="s">
        <v>1468</v>
      </c>
      <c r="F459" s="9"/>
      <c r="G459" s="69" t="s">
        <v>1256</v>
      </c>
      <c r="H459" s="71" t="s">
        <v>520</v>
      </c>
      <c r="I459" s="25">
        <v>505</v>
      </c>
      <c r="J459" s="26">
        <v>0</v>
      </c>
      <c r="K459" s="26">
        <v>0</v>
      </c>
      <c r="L459" s="25">
        <v>505</v>
      </c>
      <c r="M459" s="26">
        <v>40.686</v>
      </c>
      <c r="N459" s="27">
        <f>M459*L459</f>
        <v>20546.43</v>
      </c>
      <c r="O459" s="27">
        <f>$N$459/4</f>
        <v>5136.6075000000001</v>
      </c>
      <c r="P459" s="27">
        <f>$N$459/4</f>
        <v>5136.6075000000001</v>
      </c>
      <c r="Q459" s="27">
        <f>$N$459/4</f>
        <v>5136.6075000000001</v>
      </c>
      <c r="R459" s="27">
        <f>$N$459/4</f>
        <v>5136.6075000000001</v>
      </c>
      <c r="S459" s="74">
        <f t="shared" si="158"/>
        <v>505</v>
      </c>
      <c r="T459" s="25">
        <f t="shared" si="162"/>
        <v>0</v>
      </c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>
        <f t="shared" si="163"/>
        <v>0</v>
      </c>
      <c r="AI459" s="25"/>
      <c r="AJ459" s="25"/>
      <c r="AK459" s="25"/>
      <c r="AL459" s="25"/>
      <c r="AM459" s="25"/>
      <c r="AN459" s="25"/>
      <c r="AO459" s="25"/>
      <c r="AP459" s="25"/>
      <c r="AQ459" s="18" t="s">
        <v>1294</v>
      </c>
      <c r="AR459" s="18"/>
      <c r="AS459" s="18"/>
      <c r="AT459" s="18"/>
      <c r="AU459" s="18" t="s">
        <v>1132</v>
      </c>
      <c r="AV459" s="18"/>
      <c r="AW459" s="18"/>
      <c r="AX459" s="76" t="s">
        <v>1383</v>
      </c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</row>
    <row r="460" spans="1:75" s="11" customFormat="1" ht="32.25" customHeight="1" x14ac:dyDescent="0.25">
      <c r="A460" s="9"/>
      <c r="B460" s="61" t="s">
        <v>1312</v>
      </c>
      <c r="C460" s="73" t="s">
        <v>1327</v>
      </c>
      <c r="D460" s="9"/>
      <c r="E460" s="9"/>
      <c r="F460" s="9"/>
      <c r="G460" s="69" t="s">
        <v>1257</v>
      </c>
      <c r="H460" s="71" t="s">
        <v>512</v>
      </c>
      <c r="I460" s="25">
        <v>4019</v>
      </c>
      <c r="J460" s="26">
        <v>0</v>
      </c>
      <c r="K460" s="26">
        <v>0</v>
      </c>
      <c r="L460" s="25">
        <v>4019</v>
      </c>
      <c r="M460" s="26">
        <v>13.491</v>
      </c>
      <c r="N460" s="27">
        <v>54221.484499999999</v>
      </c>
      <c r="O460" s="27">
        <v>13555.37</v>
      </c>
      <c r="P460" s="27">
        <v>13555.37</v>
      </c>
      <c r="Q460" s="27">
        <v>13555.37</v>
      </c>
      <c r="R460" s="27">
        <v>13555.37</v>
      </c>
      <c r="S460" s="74">
        <f t="shared" si="158"/>
        <v>5039</v>
      </c>
      <c r="T460" s="25">
        <f t="shared" si="162"/>
        <v>1020</v>
      </c>
      <c r="U460" s="25"/>
      <c r="V460" s="25"/>
      <c r="W460" s="25">
        <v>950</v>
      </c>
      <c r="X460" s="25">
        <v>70</v>
      </c>
      <c r="Y460" s="25"/>
      <c r="Z460" s="25"/>
      <c r="AA460" s="25"/>
      <c r="AB460" s="25"/>
      <c r="AC460" s="25"/>
      <c r="AD460" s="25"/>
      <c r="AE460" s="25"/>
      <c r="AF460" s="25"/>
      <c r="AG460" s="25"/>
      <c r="AH460" s="25">
        <f t="shared" si="163"/>
        <v>0</v>
      </c>
      <c r="AI460" s="25"/>
      <c r="AJ460" s="25"/>
      <c r="AK460" s="25"/>
      <c r="AL460" s="25"/>
      <c r="AM460" s="25"/>
      <c r="AN460" s="25"/>
      <c r="AO460" s="25"/>
      <c r="AP460" s="25"/>
      <c r="AQ460" s="18" t="s">
        <v>1294</v>
      </c>
      <c r="AR460" s="18"/>
      <c r="AS460" s="18"/>
      <c r="AT460" s="18"/>
      <c r="AU460" s="18" t="s">
        <v>1132</v>
      </c>
      <c r="AV460" s="18"/>
      <c r="AW460" s="18"/>
      <c r="AX460" s="76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</row>
    <row r="461" spans="1:75" s="11" customFormat="1" ht="30" x14ac:dyDescent="0.25">
      <c r="A461" s="9"/>
      <c r="B461" s="61" t="s">
        <v>1312</v>
      </c>
      <c r="C461" s="73" t="s">
        <v>1327</v>
      </c>
      <c r="D461" s="9"/>
      <c r="E461" s="9"/>
      <c r="F461" s="9"/>
      <c r="G461" s="69" t="s">
        <v>1258</v>
      </c>
      <c r="H461" s="71" t="s">
        <v>521</v>
      </c>
      <c r="I461" s="25">
        <v>44878</v>
      </c>
      <c r="J461" s="26">
        <v>0</v>
      </c>
      <c r="K461" s="26">
        <v>0</v>
      </c>
      <c r="L461" s="25">
        <v>44878</v>
      </c>
      <c r="M461" s="26">
        <v>1.133</v>
      </c>
      <c r="N461" s="27">
        <v>50845.4277</v>
      </c>
      <c r="O461" s="27">
        <v>12711.36</v>
      </c>
      <c r="P461" s="27">
        <v>12711.36</v>
      </c>
      <c r="Q461" s="27">
        <v>12711.36</v>
      </c>
      <c r="R461" s="27">
        <v>12711.36</v>
      </c>
      <c r="S461" s="74">
        <f t="shared" si="158"/>
        <v>44908</v>
      </c>
      <c r="T461" s="25">
        <f t="shared" si="162"/>
        <v>30</v>
      </c>
      <c r="U461" s="25"/>
      <c r="V461" s="25"/>
      <c r="W461" s="25"/>
      <c r="X461" s="25"/>
      <c r="Y461" s="25"/>
      <c r="Z461" s="25"/>
      <c r="AA461" s="25"/>
      <c r="AB461" s="25">
        <v>30</v>
      </c>
      <c r="AC461" s="25"/>
      <c r="AD461" s="25"/>
      <c r="AE461" s="25"/>
      <c r="AF461" s="25"/>
      <c r="AG461" s="25"/>
      <c r="AH461" s="25">
        <f t="shared" si="163"/>
        <v>0</v>
      </c>
      <c r="AI461" s="25"/>
      <c r="AJ461" s="25"/>
      <c r="AK461" s="25"/>
      <c r="AL461" s="25"/>
      <c r="AM461" s="25"/>
      <c r="AN461" s="25"/>
      <c r="AO461" s="25"/>
      <c r="AP461" s="25"/>
      <c r="AQ461" s="18" t="s">
        <v>1294</v>
      </c>
      <c r="AR461" s="18"/>
      <c r="AS461" s="18"/>
      <c r="AT461" s="18"/>
      <c r="AU461" s="18" t="s">
        <v>1132</v>
      </c>
      <c r="AV461" s="18"/>
      <c r="AW461" s="18"/>
      <c r="AX461" s="76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</row>
    <row r="462" spans="1:75" s="11" customFormat="1" ht="60" x14ac:dyDescent="0.25">
      <c r="A462" s="9"/>
      <c r="B462" s="61" t="s">
        <v>1312</v>
      </c>
      <c r="C462" s="73" t="s">
        <v>1327</v>
      </c>
      <c r="D462" s="9"/>
      <c r="E462" s="73" t="s">
        <v>1468</v>
      </c>
      <c r="F462" s="9"/>
      <c r="G462" s="69" t="s">
        <v>1259</v>
      </c>
      <c r="H462" s="71" t="s">
        <v>522</v>
      </c>
      <c r="I462" s="25">
        <v>9956</v>
      </c>
      <c r="J462" s="26">
        <v>0</v>
      </c>
      <c r="K462" s="26">
        <v>0</v>
      </c>
      <c r="L462" s="25">
        <v>9956</v>
      </c>
      <c r="M462" s="26">
        <v>70.25</v>
      </c>
      <c r="N462" s="27">
        <f>L462*M462</f>
        <v>699409</v>
      </c>
      <c r="O462" s="27">
        <f>$N$462/4</f>
        <v>174852.25</v>
      </c>
      <c r="P462" s="27">
        <f>$N$462/4</f>
        <v>174852.25</v>
      </c>
      <c r="Q462" s="27">
        <f>$N$462/4</f>
        <v>174852.25</v>
      </c>
      <c r="R462" s="27">
        <f>$N$462/4</f>
        <v>174852.25</v>
      </c>
      <c r="S462" s="74">
        <f t="shared" si="158"/>
        <v>10016</v>
      </c>
      <c r="T462" s="25">
        <f t="shared" si="162"/>
        <v>60</v>
      </c>
      <c r="U462" s="25"/>
      <c r="V462" s="25"/>
      <c r="W462" s="25"/>
      <c r="X462" s="25"/>
      <c r="Y462" s="25"/>
      <c r="Z462" s="25"/>
      <c r="AA462" s="25"/>
      <c r="AB462" s="25">
        <v>60</v>
      </c>
      <c r="AC462" s="25"/>
      <c r="AD462" s="25"/>
      <c r="AE462" s="25"/>
      <c r="AF462" s="25"/>
      <c r="AG462" s="25"/>
      <c r="AH462" s="25">
        <f t="shared" si="163"/>
        <v>0</v>
      </c>
      <c r="AI462" s="25"/>
      <c r="AJ462" s="25"/>
      <c r="AK462" s="25"/>
      <c r="AL462" s="25"/>
      <c r="AM462" s="25"/>
      <c r="AN462" s="25"/>
      <c r="AO462" s="25"/>
      <c r="AP462" s="25"/>
      <c r="AQ462" s="18" t="s">
        <v>1294</v>
      </c>
      <c r="AR462" s="18"/>
      <c r="AS462" s="18"/>
      <c r="AT462" s="18"/>
      <c r="AU462" s="18" t="s">
        <v>1132</v>
      </c>
      <c r="AV462" s="18"/>
      <c r="AW462" s="18"/>
      <c r="AX462" s="76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</row>
    <row r="463" spans="1:75" ht="45" x14ac:dyDescent="0.25">
      <c r="A463" s="3"/>
      <c r="B463" s="59" t="s">
        <v>1454</v>
      </c>
      <c r="C463" s="63" t="s">
        <v>1327</v>
      </c>
      <c r="D463" s="3"/>
      <c r="E463" s="3"/>
      <c r="F463" s="3"/>
      <c r="G463" s="69" t="s">
        <v>1260</v>
      </c>
      <c r="H463" s="71" t="s">
        <v>523</v>
      </c>
      <c r="I463" s="22">
        <v>0</v>
      </c>
      <c r="J463" s="22">
        <v>222</v>
      </c>
      <c r="K463" s="22">
        <v>0</v>
      </c>
      <c r="L463" s="22">
        <v>222</v>
      </c>
      <c r="M463" s="22">
        <v>110.026</v>
      </c>
      <c r="N463" s="24">
        <v>24425.8374</v>
      </c>
      <c r="O463" s="24">
        <v>6106.46</v>
      </c>
      <c r="P463" s="24">
        <v>6106.46</v>
      </c>
      <c r="Q463" s="24">
        <v>6106.46</v>
      </c>
      <c r="R463" s="24">
        <v>6106.46</v>
      </c>
      <c r="S463" s="32">
        <f t="shared" si="158"/>
        <v>222</v>
      </c>
      <c r="T463" s="23">
        <f t="shared" si="162"/>
        <v>0</v>
      </c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>
        <f t="shared" si="163"/>
        <v>0</v>
      </c>
      <c r="AI463" s="23"/>
      <c r="AJ463" s="23"/>
      <c r="AK463" s="23"/>
      <c r="AL463" s="23"/>
      <c r="AM463" s="23"/>
      <c r="AN463" s="23"/>
      <c r="AO463" s="23"/>
      <c r="AP463" s="23"/>
      <c r="AQ463" s="35" t="s">
        <v>1294</v>
      </c>
      <c r="AR463" s="15"/>
      <c r="AS463" s="15"/>
      <c r="AT463" s="15"/>
      <c r="AU463" s="15" t="s">
        <v>1132</v>
      </c>
      <c r="AV463" s="15"/>
      <c r="AW463" s="15"/>
      <c r="AX463" s="75" t="s">
        <v>1383</v>
      </c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</row>
    <row r="464" spans="1:75" s="11" customFormat="1" ht="45" x14ac:dyDescent="0.25">
      <c r="A464" s="9"/>
      <c r="B464" s="61" t="s">
        <v>1312</v>
      </c>
      <c r="C464" s="73" t="s">
        <v>1327</v>
      </c>
      <c r="D464" s="9"/>
      <c r="E464" s="82" t="s">
        <v>1772</v>
      </c>
      <c r="F464" s="9"/>
      <c r="G464" s="69" t="s">
        <v>1261</v>
      </c>
      <c r="H464" s="71" t="s">
        <v>524</v>
      </c>
      <c r="I464" s="26">
        <v>0</v>
      </c>
      <c r="J464" s="26">
        <v>0</v>
      </c>
      <c r="K464" s="26">
        <v>0</v>
      </c>
      <c r="L464" s="26">
        <v>0</v>
      </c>
      <c r="M464" s="26">
        <v>49.344000000000001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74">
        <f t="shared" si="158"/>
        <v>0</v>
      </c>
      <c r="T464" s="25">
        <f t="shared" si="162"/>
        <v>0</v>
      </c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>
        <f t="shared" si="163"/>
        <v>0</v>
      </c>
      <c r="AI464" s="25"/>
      <c r="AJ464" s="25"/>
      <c r="AK464" s="25"/>
      <c r="AL464" s="25"/>
      <c r="AM464" s="25"/>
      <c r="AN464" s="25"/>
      <c r="AO464" s="25"/>
      <c r="AP464" s="25"/>
      <c r="AQ464" s="18" t="s">
        <v>1294</v>
      </c>
      <c r="AR464" s="18"/>
      <c r="AS464" s="18"/>
      <c r="AT464" s="18"/>
      <c r="AU464" s="18" t="s">
        <v>1132</v>
      </c>
      <c r="AV464" s="18"/>
      <c r="AW464" s="18"/>
      <c r="AX464" s="76" t="s">
        <v>1383</v>
      </c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</row>
    <row r="465" spans="1:75" s="11" customFormat="1" ht="30" customHeight="1" x14ac:dyDescent="0.25">
      <c r="A465" s="9"/>
      <c r="B465" s="61" t="s">
        <v>1312</v>
      </c>
      <c r="C465" s="73" t="s">
        <v>1327</v>
      </c>
      <c r="D465" s="9"/>
      <c r="E465" s="73" t="s">
        <v>1471</v>
      </c>
      <c r="F465" s="9"/>
      <c r="G465" s="69" t="s">
        <v>1261</v>
      </c>
      <c r="H465" s="71" t="s">
        <v>525</v>
      </c>
      <c r="I465" s="26">
        <v>0</v>
      </c>
      <c r="J465" s="26">
        <v>40176</v>
      </c>
      <c r="K465" s="26">
        <v>0</v>
      </c>
      <c r="L465" s="25">
        <f>J465+K465</f>
        <v>40176</v>
      </c>
      <c r="M465" s="26">
        <v>34.790999999999997</v>
      </c>
      <c r="N465" s="27">
        <f>L465*M465</f>
        <v>1397763.2159999998</v>
      </c>
      <c r="O465" s="27">
        <f>$N$465/4</f>
        <v>349440.80399999995</v>
      </c>
      <c r="P465" s="27">
        <f t="shared" ref="P465:R465" si="168">$N$465/4</f>
        <v>349440.80399999995</v>
      </c>
      <c r="Q465" s="27">
        <f t="shared" si="168"/>
        <v>349440.80399999995</v>
      </c>
      <c r="R465" s="27">
        <f t="shared" si="168"/>
        <v>349440.80399999995</v>
      </c>
      <c r="S465" s="74">
        <f t="shared" si="158"/>
        <v>40301</v>
      </c>
      <c r="T465" s="25">
        <f t="shared" si="162"/>
        <v>125</v>
      </c>
      <c r="U465" s="25"/>
      <c r="V465" s="25"/>
      <c r="W465" s="25"/>
      <c r="X465" s="25"/>
      <c r="Y465" s="25"/>
      <c r="Z465" s="25"/>
      <c r="AA465" s="25"/>
      <c r="AB465" s="25">
        <v>125</v>
      </c>
      <c r="AC465" s="25"/>
      <c r="AD465" s="25"/>
      <c r="AE465" s="25"/>
      <c r="AF465" s="25"/>
      <c r="AG465" s="25"/>
      <c r="AH465" s="25">
        <f t="shared" si="163"/>
        <v>0</v>
      </c>
      <c r="AI465" s="25"/>
      <c r="AJ465" s="25"/>
      <c r="AK465" s="25"/>
      <c r="AL465" s="25"/>
      <c r="AM465" s="25"/>
      <c r="AN465" s="25"/>
      <c r="AO465" s="25"/>
      <c r="AP465" s="25"/>
      <c r="AQ465" s="18" t="s">
        <v>1294</v>
      </c>
      <c r="AR465" s="18"/>
      <c r="AS465" s="18"/>
      <c r="AT465" s="18"/>
      <c r="AU465" s="18" t="s">
        <v>1132</v>
      </c>
      <c r="AV465" s="18"/>
      <c r="AW465" s="18"/>
      <c r="AX465" s="76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</row>
    <row r="466" spans="1:75" ht="24.75" customHeight="1" x14ac:dyDescent="0.25">
      <c r="A466" s="3"/>
      <c r="B466" s="59" t="s">
        <v>1312</v>
      </c>
      <c r="C466" s="63" t="s">
        <v>1327</v>
      </c>
      <c r="D466" s="3"/>
      <c r="E466" s="3"/>
      <c r="F466" s="3"/>
      <c r="G466" s="69" t="s">
        <v>1262</v>
      </c>
      <c r="H466" s="71" t="s">
        <v>512</v>
      </c>
      <c r="I466" s="23">
        <v>81700</v>
      </c>
      <c r="J466" s="22">
        <v>0</v>
      </c>
      <c r="K466" s="22">
        <v>0</v>
      </c>
      <c r="L466" s="23">
        <v>81700</v>
      </c>
      <c r="M466" s="22">
        <v>5.6950000000000003</v>
      </c>
      <c r="N466" s="24">
        <v>465254.13050000003</v>
      </c>
      <c r="O466" s="24">
        <v>116313.53</v>
      </c>
      <c r="P466" s="24">
        <v>116313.53</v>
      </c>
      <c r="Q466" s="24">
        <v>116313.53</v>
      </c>
      <c r="R466" s="24">
        <v>116313.53</v>
      </c>
      <c r="S466" s="32">
        <f t="shared" si="158"/>
        <v>81710</v>
      </c>
      <c r="T466" s="23">
        <f t="shared" si="162"/>
        <v>10</v>
      </c>
      <c r="U466" s="23"/>
      <c r="V466" s="23"/>
      <c r="W466" s="23"/>
      <c r="X466" s="23"/>
      <c r="Y466" s="23"/>
      <c r="Z466" s="23"/>
      <c r="AA466" s="23"/>
      <c r="AB466" s="23">
        <v>10</v>
      </c>
      <c r="AC466" s="23"/>
      <c r="AD466" s="23"/>
      <c r="AE466" s="23"/>
      <c r="AF466" s="23"/>
      <c r="AG466" s="23"/>
      <c r="AH466" s="23">
        <f t="shared" si="163"/>
        <v>0</v>
      </c>
      <c r="AI466" s="23"/>
      <c r="AJ466" s="23"/>
      <c r="AK466" s="23"/>
      <c r="AL466" s="23"/>
      <c r="AM466" s="23"/>
      <c r="AN466" s="23"/>
      <c r="AO466" s="23"/>
      <c r="AP466" s="23"/>
      <c r="AQ466" s="15" t="s">
        <v>1294</v>
      </c>
      <c r="AR466" s="15"/>
      <c r="AS466" s="15"/>
      <c r="AT466" s="15"/>
      <c r="AU466" s="15" t="s">
        <v>1132</v>
      </c>
      <c r="AV466" s="15"/>
      <c r="AW466" s="15"/>
      <c r="AX466" s="75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</row>
    <row r="467" spans="1:75" ht="24.75" customHeight="1" x14ac:dyDescent="0.25">
      <c r="A467" s="3"/>
      <c r="B467" s="59" t="s">
        <v>1312</v>
      </c>
      <c r="C467" s="63" t="s">
        <v>1327</v>
      </c>
      <c r="D467" s="3"/>
      <c r="E467" s="3"/>
      <c r="F467" s="3"/>
      <c r="G467" s="69" t="s">
        <v>1262</v>
      </c>
      <c r="H467" s="71" t="s">
        <v>526</v>
      </c>
      <c r="I467" s="23">
        <v>10193</v>
      </c>
      <c r="J467" s="22">
        <v>10</v>
      </c>
      <c r="K467" s="22">
        <v>0</v>
      </c>
      <c r="L467" s="23">
        <f>I467+J467</f>
        <v>10203</v>
      </c>
      <c r="M467" s="22">
        <v>17.891999999999999</v>
      </c>
      <c r="N467" s="24">
        <f>L467*M467</f>
        <v>182552.076</v>
      </c>
      <c r="O467" s="24">
        <f>$N$467/4</f>
        <v>45638.019</v>
      </c>
      <c r="P467" s="24">
        <f>$N$467/4</f>
        <v>45638.019</v>
      </c>
      <c r="Q467" s="24">
        <f>$N$467/4</f>
        <v>45638.019</v>
      </c>
      <c r="R467" s="24">
        <f>$N$467/4</f>
        <v>45638.019</v>
      </c>
      <c r="S467" s="32">
        <f t="shared" si="158"/>
        <v>10303</v>
      </c>
      <c r="T467" s="23">
        <f t="shared" si="162"/>
        <v>100</v>
      </c>
      <c r="U467" s="23"/>
      <c r="V467" s="23"/>
      <c r="W467" s="23"/>
      <c r="X467" s="23"/>
      <c r="Y467" s="23"/>
      <c r="Z467" s="23"/>
      <c r="AA467" s="23"/>
      <c r="AB467" s="23">
        <v>16</v>
      </c>
      <c r="AC467" s="23">
        <v>84</v>
      </c>
      <c r="AD467" s="23"/>
      <c r="AE467" s="23"/>
      <c r="AF467" s="23"/>
      <c r="AG467" s="23"/>
      <c r="AH467" s="23">
        <f t="shared" si="163"/>
        <v>0</v>
      </c>
      <c r="AI467" s="23"/>
      <c r="AJ467" s="23"/>
      <c r="AK467" s="23"/>
      <c r="AL467" s="23"/>
      <c r="AM467" s="23"/>
      <c r="AN467" s="23"/>
      <c r="AO467" s="23"/>
      <c r="AP467" s="23"/>
      <c r="AQ467" s="15" t="s">
        <v>1310</v>
      </c>
      <c r="AR467" s="15"/>
      <c r="AS467" s="15"/>
      <c r="AT467" s="15"/>
      <c r="AU467" s="15" t="s">
        <v>1132</v>
      </c>
      <c r="AV467" s="15"/>
      <c r="AW467" s="15"/>
      <c r="AX467" s="75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</row>
    <row r="468" spans="1:75" s="11" customFormat="1" ht="96" x14ac:dyDescent="0.25">
      <c r="A468" s="9"/>
      <c r="B468" s="61" t="s">
        <v>1312</v>
      </c>
      <c r="C468" s="73" t="s">
        <v>1327</v>
      </c>
      <c r="D468" s="9"/>
      <c r="E468" s="73" t="s">
        <v>1784</v>
      </c>
      <c r="F468" s="9"/>
      <c r="G468" s="69" t="s">
        <v>1263</v>
      </c>
      <c r="H468" s="71" t="s">
        <v>527</v>
      </c>
      <c r="I468" s="25">
        <v>16907</v>
      </c>
      <c r="J468" s="26">
        <v>0</v>
      </c>
      <c r="K468" s="26">
        <v>0</v>
      </c>
      <c r="L468" s="25">
        <v>16907</v>
      </c>
      <c r="M468" s="26">
        <v>3.536</v>
      </c>
      <c r="N468" s="27">
        <v>59784.15</v>
      </c>
      <c r="O468" s="27">
        <v>14946.04</v>
      </c>
      <c r="P468" s="27">
        <v>14946.04</v>
      </c>
      <c r="Q468" s="27">
        <v>14946.04</v>
      </c>
      <c r="R468" s="27">
        <v>14946.04</v>
      </c>
      <c r="S468" s="74">
        <f t="shared" si="158"/>
        <v>16907</v>
      </c>
      <c r="T468" s="25">
        <f t="shared" si="162"/>
        <v>0</v>
      </c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>
        <f t="shared" si="163"/>
        <v>0</v>
      </c>
      <c r="AI468" s="25"/>
      <c r="AJ468" s="25"/>
      <c r="AK468" s="25"/>
      <c r="AL468" s="25"/>
      <c r="AM468" s="25"/>
      <c r="AN468" s="25"/>
      <c r="AO468" s="25"/>
      <c r="AP468" s="25"/>
      <c r="AQ468" s="18" t="s">
        <v>1294</v>
      </c>
      <c r="AR468" s="18"/>
      <c r="AS468" s="18"/>
      <c r="AT468" s="18"/>
      <c r="AU468" s="18" t="s">
        <v>1132</v>
      </c>
      <c r="AV468" s="18"/>
      <c r="AW468" s="18"/>
      <c r="AX468" s="76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</row>
    <row r="469" spans="1:75" s="11" customFormat="1" ht="75" x14ac:dyDescent="0.25">
      <c r="A469" s="9"/>
      <c r="B469" s="61" t="s">
        <v>1312</v>
      </c>
      <c r="C469" s="73" t="s">
        <v>1327</v>
      </c>
      <c r="D469" s="9"/>
      <c r="E469" s="73" t="s">
        <v>1835</v>
      </c>
      <c r="F469" s="9"/>
      <c r="G469" s="69" t="s">
        <v>1815</v>
      </c>
      <c r="H469" s="71" t="s">
        <v>1814</v>
      </c>
      <c r="I469" s="25">
        <v>9000</v>
      </c>
      <c r="J469" s="26">
        <v>0</v>
      </c>
      <c r="K469" s="26">
        <v>0</v>
      </c>
      <c r="L469" s="25">
        <v>9000</v>
      </c>
      <c r="M469" s="26">
        <v>8.6020000000000003</v>
      </c>
      <c r="N469" s="27">
        <f>L469*M469</f>
        <v>77418</v>
      </c>
      <c r="O469" s="27">
        <f>$N$469/4</f>
        <v>19354.5</v>
      </c>
      <c r="P469" s="27">
        <f>$N$469/4</f>
        <v>19354.5</v>
      </c>
      <c r="Q469" s="27">
        <f>$N$469/4</f>
        <v>19354.5</v>
      </c>
      <c r="R469" s="27">
        <f>$N$469/4</f>
        <v>19354.5</v>
      </c>
      <c r="S469" s="74">
        <f t="shared" si="158"/>
        <v>9000</v>
      </c>
      <c r="T469" s="25">
        <f t="shared" si="162"/>
        <v>0</v>
      </c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>
        <f t="shared" si="163"/>
        <v>0</v>
      </c>
      <c r="AI469" s="25"/>
      <c r="AJ469" s="25"/>
      <c r="AK469" s="25"/>
      <c r="AL469" s="25"/>
      <c r="AM469" s="25"/>
      <c r="AN469" s="25"/>
      <c r="AO469" s="25"/>
      <c r="AP469" s="25"/>
      <c r="AQ469" s="18" t="s">
        <v>1294</v>
      </c>
      <c r="AR469" s="18"/>
      <c r="AS469" s="18"/>
      <c r="AT469" s="18"/>
      <c r="AU469" s="18" t="s">
        <v>1132</v>
      </c>
      <c r="AV469" s="18"/>
      <c r="AW469" s="18"/>
      <c r="AX469" s="76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</row>
    <row r="470" spans="1:75" s="11" customFormat="1" ht="45" x14ac:dyDescent="0.25">
      <c r="A470" s="9"/>
      <c r="B470" s="61"/>
      <c r="C470" s="73"/>
      <c r="D470" s="9"/>
      <c r="E470" s="73" t="s">
        <v>1641</v>
      </c>
      <c r="F470" s="9"/>
      <c r="G470" s="69" t="s">
        <v>1599</v>
      </c>
      <c r="H470" s="71" t="s">
        <v>512</v>
      </c>
      <c r="I470" s="25">
        <v>175850</v>
      </c>
      <c r="J470" s="26">
        <v>0</v>
      </c>
      <c r="K470" s="26">
        <v>0</v>
      </c>
      <c r="L470" s="25">
        <v>175850</v>
      </c>
      <c r="M470" s="26">
        <v>6.16</v>
      </c>
      <c r="N470" s="27">
        <v>1083947.07</v>
      </c>
      <c r="O470" s="27">
        <v>1083947.07</v>
      </c>
      <c r="P470" s="27"/>
      <c r="Q470" s="27"/>
      <c r="R470" s="27"/>
      <c r="S470" s="74">
        <f t="shared" si="158"/>
        <v>175850</v>
      </c>
      <c r="T470" s="25">
        <f t="shared" ref="T470:T471" si="169">U470+V470+W470+X470+Y470+Z470+AA470+AB470+AC470+AD470+AE470+AF470+AG470+AH470</f>
        <v>0</v>
      </c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57"/>
      <c r="AR470" s="57"/>
      <c r="AS470" s="57"/>
      <c r="AT470" s="57"/>
      <c r="AU470" s="57"/>
      <c r="AV470" s="57"/>
      <c r="AW470" s="57"/>
      <c r="AX470" s="76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</row>
    <row r="471" spans="1:75" s="11" customFormat="1" ht="45.75" customHeight="1" x14ac:dyDescent="0.25">
      <c r="A471" s="9"/>
      <c r="B471" s="61"/>
      <c r="C471" s="73"/>
      <c r="D471" s="9"/>
      <c r="E471" s="73" t="s">
        <v>1735</v>
      </c>
      <c r="F471" s="9"/>
      <c r="G471" s="69" t="s">
        <v>1598</v>
      </c>
      <c r="H471" s="71" t="s">
        <v>517</v>
      </c>
      <c r="I471" s="25">
        <f>80700+1100</f>
        <v>81800</v>
      </c>
      <c r="J471" s="25">
        <v>0</v>
      </c>
      <c r="K471" s="25">
        <v>0</v>
      </c>
      <c r="L471" s="25">
        <f>K471+J471+I471</f>
        <v>81800</v>
      </c>
      <c r="M471" s="26">
        <v>24.66</v>
      </c>
      <c r="N471" s="27">
        <f>M471*L471</f>
        <v>2017188</v>
      </c>
      <c r="O471" s="27">
        <f>M471*L471</f>
        <v>2017188</v>
      </c>
      <c r="P471" s="27"/>
      <c r="Q471" s="27"/>
      <c r="R471" s="27"/>
      <c r="S471" s="74">
        <f t="shared" si="158"/>
        <v>81800</v>
      </c>
      <c r="T471" s="25">
        <f t="shared" si="169"/>
        <v>0</v>
      </c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38"/>
      <c r="AR471" s="18"/>
      <c r="AS471" s="38"/>
      <c r="AT471" s="18"/>
      <c r="AU471" s="18"/>
      <c r="AV471" s="18"/>
      <c r="AW471" s="18"/>
      <c r="AX471" s="76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</row>
    <row r="472" spans="1:75" s="11" customFormat="1" ht="20.25" customHeight="1" x14ac:dyDescent="0.25">
      <c r="A472" s="9"/>
      <c r="B472" s="61"/>
      <c r="C472" s="73"/>
      <c r="D472" s="9"/>
      <c r="E472" s="73"/>
      <c r="F472" s="87" t="s">
        <v>528</v>
      </c>
      <c r="G472" s="89" t="s">
        <v>529</v>
      </c>
      <c r="H472" s="71"/>
      <c r="I472" s="25"/>
      <c r="J472" s="25"/>
      <c r="K472" s="25"/>
      <c r="L472" s="25"/>
      <c r="M472" s="26"/>
      <c r="N472" s="27"/>
      <c r="O472" s="27"/>
      <c r="P472" s="27"/>
      <c r="Q472" s="27"/>
      <c r="R472" s="27"/>
      <c r="S472" s="74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38"/>
      <c r="AR472" s="18"/>
      <c r="AS472" s="38"/>
      <c r="AT472" s="18"/>
      <c r="AU472" s="18"/>
      <c r="AV472" s="18"/>
      <c r="AW472" s="18"/>
      <c r="AX472" s="76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</row>
    <row r="473" spans="1:75" s="11" customFormat="1" ht="20.25" customHeight="1" x14ac:dyDescent="0.25">
      <c r="A473" s="9"/>
      <c r="B473" s="61"/>
      <c r="C473" s="73"/>
      <c r="D473" s="9"/>
      <c r="E473" s="73"/>
      <c r="F473" s="87" t="s">
        <v>530</v>
      </c>
      <c r="G473" s="89" t="s">
        <v>531</v>
      </c>
      <c r="H473" s="71"/>
      <c r="I473" s="25"/>
      <c r="J473" s="25"/>
      <c r="K473" s="25"/>
      <c r="L473" s="25"/>
      <c r="M473" s="26"/>
      <c r="N473" s="27"/>
      <c r="O473" s="27"/>
      <c r="P473" s="27"/>
      <c r="Q473" s="27"/>
      <c r="R473" s="27"/>
      <c r="S473" s="74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38"/>
      <c r="AR473" s="18"/>
      <c r="AS473" s="38"/>
      <c r="AT473" s="18"/>
      <c r="AU473" s="18"/>
      <c r="AV473" s="18"/>
      <c r="AW473" s="18"/>
      <c r="AX473" s="76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</row>
    <row r="474" spans="1:75" s="11" customFormat="1" ht="45.75" customHeight="1" x14ac:dyDescent="0.25">
      <c r="A474" s="9"/>
      <c r="B474" s="61" t="s">
        <v>1316</v>
      </c>
      <c r="C474" s="73" t="s">
        <v>1327</v>
      </c>
      <c r="D474" s="9"/>
      <c r="E474" s="73"/>
      <c r="F474" s="9"/>
      <c r="G474" s="69" t="s">
        <v>532</v>
      </c>
      <c r="H474" s="71" t="s">
        <v>533</v>
      </c>
      <c r="I474" s="25">
        <v>5414</v>
      </c>
      <c r="J474" s="25">
        <v>0</v>
      </c>
      <c r="K474" s="25">
        <v>0</v>
      </c>
      <c r="L474" s="25">
        <v>5414</v>
      </c>
      <c r="M474" s="26">
        <v>386.44099999999997</v>
      </c>
      <c r="N474" s="27">
        <v>2092192.4375</v>
      </c>
      <c r="O474" s="27">
        <v>523048.11</v>
      </c>
      <c r="P474" s="27">
        <v>523048.11</v>
      </c>
      <c r="Q474" s="27">
        <v>523048.11</v>
      </c>
      <c r="R474" s="27">
        <v>523048.11</v>
      </c>
      <c r="S474" s="74">
        <f t="shared" ref="S474:S484" si="170">L474+T474</f>
        <v>5414</v>
      </c>
      <c r="T474" s="25">
        <f t="shared" ref="T474:T513" si="171">U474+V474+W474+X474+Y474+Z474+AA474+AB474+AC474+AD474+AE474+AF474+AG474+AH474</f>
        <v>0</v>
      </c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>
        <f t="shared" ref="AH474:AH513" si="172">AJ474+AK474+AL474+AM474+AN474+AO474+AP474+AI474</f>
        <v>0</v>
      </c>
      <c r="AI474" s="25"/>
      <c r="AJ474" s="25"/>
      <c r="AK474" s="25"/>
      <c r="AL474" s="25"/>
      <c r="AM474" s="25"/>
      <c r="AN474" s="25"/>
      <c r="AO474" s="25"/>
      <c r="AP474" s="25"/>
      <c r="AQ474" s="38" t="s">
        <v>1127</v>
      </c>
      <c r="AR474" s="18"/>
      <c r="AS474" s="38" t="s">
        <v>1164</v>
      </c>
      <c r="AT474" s="18"/>
      <c r="AU474" s="18"/>
      <c r="AV474" s="18"/>
      <c r="AW474" s="18"/>
      <c r="AX474" s="76" t="s">
        <v>1366</v>
      </c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</row>
    <row r="475" spans="1:75" s="11" customFormat="1" ht="45.75" customHeight="1" x14ac:dyDescent="0.25">
      <c r="A475" s="9"/>
      <c r="B475" s="61" t="s">
        <v>1513</v>
      </c>
      <c r="C475" s="73" t="s">
        <v>1327</v>
      </c>
      <c r="D475" s="9"/>
      <c r="E475" s="73"/>
      <c r="F475" s="9"/>
      <c r="G475" s="69" t="s">
        <v>534</v>
      </c>
      <c r="H475" s="71" t="s">
        <v>28</v>
      </c>
      <c r="I475" s="25">
        <v>20896</v>
      </c>
      <c r="J475" s="25">
        <v>0</v>
      </c>
      <c r="K475" s="25">
        <v>0</v>
      </c>
      <c r="L475" s="25">
        <v>20896</v>
      </c>
      <c r="M475" s="26">
        <v>28.952999999999999</v>
      </c>
      <c r="N475" s="27">
        <v>605009.12849999999</v>
      </c>
      <c r="O475" s="27">
        <v>151252.28</v>
      </c>
      <c r="P475" s="27">
        <v>151252.28</v>
      </c>
      <c r="Q475" s="27">
        <v>151252.28</v>
      </c>
      <c r="R475" s="27">
        <v>151252.28</v>
      </c>
      <c r="S475" s="74">
        <f t="shared" si="170"/>
        <v>20896</v>
      </c>
      <c r="T475" s="25">
        <f t="shared" si="171"/>
        <v>0</v>
      </c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>
        <f t="shared" si="172"/>
        <v>0</v>
      </c>
      <c r="AI475" s="25"/>
      <c r="AJ475" s="25"/>
      <c r="AK475" s="25"/>
      <c r="AL475" s="25"/>
      <c r="AM475" s="25"/>
      <c r="AN475" s="25"/>
      <c r="AO475" s="25"/>
      <c r="AP475" s="25"/>
      <c r="AQ475" s="38" t="s">
        <v>1294</v>
      </c>
      <c r="AR475" s="18"/>
      <c r="AS475" s="38"/>
      <c r="AT475" s="18"/>
      <c r="AU475" s="18" t="s">
        <v>1132</v>
      </c>
      <c r="AV475" s="18"/>
      <c r="AW475" s="18"/>
      <c r="AX475" s="76" t="s">
        <v>1363</v>
      </c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</row>
    <row r="476" spans="1:75" s="11" customFormat="1" ht="45.75" customHeight="1" x14ac:dyDescent="0.25">
      <c r="A476" s="9"/>
      <c r="B476" s="61" t="s">
        <v>1513</v>
      </c>
      <c r="C476" s="73" t="s">
        <v>1327</v>
      </c>
      <c r="D476" s="9"/>
      <c r="E476" s="73"/>
      <c r="F476" s="9"/>
      <c r="G476" s="69" t="s">
        <v>534</v>
      </c>
      <c r="H476" s="71" t="s">
        <v>253</v>
      </c>
      <c r="I476" s="25">
        <v>65504</v>
      </c>
      <c r="J476" s="25">
        <v>0</v>
      </c>
      <c r="K476" s="25">
        <v>0</v>
      </c>
      <c r="L476" s="25">
        <v>65504</v>
      </c>
      <c r="M476" s="26">
        <v>144.773</v>
      </c>
      <c r="N476" s="27">
        <v>9483190.6459999997</v>
      </c>
      <c r="O476" s="27">
        <v>2370797.66</v>
      </c>
      <c r="P476" s="27">
        <v>2370797.66</v>
      </c>
      <c r="Q476" s="27">
        <v>2370797.66</v>
      </c>
      <c r="R476" s="27">
        <v>2370797.66</v>
      </c>
      <c r="S476" s="74">
        <f t="shared" si="170"/>
        <v>65504</v>
      </c>
      <c r="T476" s="25">
        <f t="shared" si="171"/>
        <v>0</v>
      </c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>
        <f t="shared" si="172"/>
        <v>0</v>
      </c>
      <c r="AI476" s="25"/>
      <c r="AJ476" s="25"/>
      <c r="AK476" s="25"/>
      <c r="AL476" s="25"/>
      <c r="AM476" s="25"/>
      <c r="AN476" s="25"/>
      <c r="AO476" s="25"/>
      <c r="AP476" s="25"/>
      <c r="AQ476" s="38" t="s">
        <v>1294</v>
      </c>
      <c r="AR476" s="18"/>
      <c r="AS476" s="38"/>
      <c r="AT476" s="18"/>
      <c r="AU476" s="18" t="s">
        <v>1132</v>
      </c>
      <c r="AV476" s="18"/>
      <c r="AW476" s="18"/>
      <c r="AX476" s="76" t="s">
        <v>1363</v>
      </c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</row>
    <row r="477" spans="1:75" s="11" customFormat="1" ht="45.75" customHeight="1" x14ac:dyDescent="0.25">
      <c r="A477" s="9"/>
      <c r="B477" s="61" t="s">
        <v>1513</v>
      </c>
      <c r="C477" s="73" t="s">
        <v>1327</v>
      </c>
      <c r="D477" s="9" t="s">
        <v>1478</v>
      </c>
      <c r="E477" s="73" t="s">
        <v>1831</v>
      </c>
      <c r="F477" s="9"/>
      <c r="G477" s="69" t="s">
        <v>1816</v>
      </c>
      <c r="H477" s="71" t="s">
        <v>1601</v>
      </c>
      <c r="I477" s="25">
        <v>145664</v>
      </c>
      <c r="J477" s="25">
        <v>0</v>
      </c>
      <c r="K477" s="25">
        <v>0</v>
      </c>
      <c r="L477" s="25">
        <v>145664</v>
      </c>
      <c r="M477" s="26">
        <v>24.05</v>
      </c>
      <c r="N477" s="27">
        <f>L477*M477</f>
        <v>3503219.2</v>
      </c>
      <c r="O477" s="27">
        <f>$N$477/4</f>
        <v>875804.8</v>
      </c>
      <c r="P477" s="27">
        <f t="shared" ref="P477:R477" si="173">$N$477/4</f>
        <v>875804.8</v>
      </c>
      <c r="Q477" s="27">
        <f t="shared" si="173"/>
        <v>875804.8</v>
      </c>
      <c r="R477" s="27">
        <f t="shared" si="173"/>
        <v>875804.8</v>
      </c>
      <c r="S477" s="74">
        <f t="shared" si="170"/>
        <v>145664</v>
      </c>
      <c r="T477" s="25">
        <f t="shared" si="171"/>
        <v>0</v>
      </c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>
        <f t="shared" si="172"/>
        <v>0</v>
      </c>
      <c r="AI477" s="25"/>
      <c r="AJ477" s="25"/>
      <c r="AK477" s="25"/>
      <c r="AL477" s="25"/>
      <c r="AM477" s="25"/>
      <c r="AN477" s="25"/>
      <c r="AO477" s="25"/>
      <c r="AP477" s="25"/>
      <c r="AQ477" s="38" t="s">
        <v>1294</v>
      </c>
      <c r="AR477" s="18"/>
      <c r="AS477" s="38"/>
      <c r="AT477" s="18"/>
      <c r="AU477" s="18" t="s">
        <v>1132</v>
      </c>
      <c r="AV477" s="18"/>
      <c r="AW477" s="18"/>
      <c r="AX477" s="76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</row>
    <row r="478" spans="1:75" s="11" customFormat="1" ht="45.75" customHeight="1" x14ac:dyDescent="0.25">
      <c r="A478" s="9"/>
      <c r="B478" s="61" t="s">
        <v>1455</v>
      </c>
      <c r="C478" s="73" t="s">
        <v>1327</v>
      </c>
      <c r="D478" s="9"/>
      <c r="E478" s="73"/>
      <c r="F478" s="9"/>
      <c r="G478" s="69" t="s">
        <v>535</v>
      </c>
      <c r="H478" s="71" t="s">
        <v>536</v>
      </c>
      <c r="I478" s="25">
        <v>932</v>
      </c>
      <c r="J478" s="25">
        <v>0</v>
      </c>
      <c r="K478" s="25">
        <v>0</v>
      </c>
      <c r="L478" s="25">
        <v>932</v>
      </c>
      <c r="M478" s="26">
        <v>1777.4690000000001</v>
      </c>
      <c r="N478" s="27">
        <v>1656601.0418</v>
      </c>
      <c r="O478" s="27">
        <v>414150.26</v>
      </c>
      <c r="P478" s="27">
        <v>414150.26</v>
      </c>
      <c r="Q478" s="27">
        <v>414150.26</v>
      </c>
      <c r="R478" s="27">
        <v>414150.26</v>
      </c>
      <c r="S478" s="74">
        <f t="shared" si="170"/>
        <v>932</v>
      </c>
      <c r="T478" s="25">
        <f t="shared" si="171"/>
        <v>0</v>
      </c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>
        <f t="shared" si="172"/>
        <v>0</v>
      </c>
      <c r="AI478" s="25"/>
      <c r="AJ478" s="25"/>
      <c r="AK478" s="25"/>
      <c r="AL478" s="25"/>
      <c r="AM478" s="25"/>
      <c r="AN478" s="25"/>
      <c r="AO478" s="25"/>
      <c r="AP478" s="25"/>
      <c r="AQ478" s="38" t="s">
        <v>1294</v>
      </c>
      <c r="AR478" s="18"/>
      <c r="AS478" s="38"/>
      <c r="AT478" s="18"/>
      <c r="AU478" s="18" t="s">
        <v>1132</v>
      </c>
      <c r="AV478" s="18"/>
      <c r="AW478" s="18"/>
      <c r="AX478" s="76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</row>
    <row r="479" spans="1:75" s="11" customFormat="1" ht="45.75" customHeight="1" x14ac:dyDescent="0.25">
      <c r="A479" s="9"/>
      <c r="B479" s="61" t="s">
        <v>1455</v>
      </c>
      <c r="C479" s="73" t="s">
        <v>1327</v>
      </c>
      <c r="D479" s="9"/>
      <c r="E479" s="73" t="s">
        <v>1802</v>
      </c>
      <c r="F479" s="9"/>
      <c r="G479" s="69" t="s">
        <v>537</v>
      </c>
      <c r="H479" s="71" t="s">
        <v>538</v>
      </c>
      <c r="I479" s="25">
        <v>928</v>
      </c>
      <c r="J479" s="25">
        <v>54</v>
      </c>
      <c r="K479" s="25">
        <v>0</v>
      </c>
      <c r="L479" s="25">
        <f>I479+J479</f>
        <v>982</v>
      </c>
      <c r="M479" s="26">
        <v>14494.446</v>
      </c>
      <c r="N479" s="27">
        <f>L479*M479</f>
        <v>14233545.971999999</v>
      </c>
      <c r="O479" s="27">
        <f>$N$479/4</f>
        <v>3558386.4929999998</v>
      </c>
      <c r="P479" s="27">
        <f t="shared" ref="P479:R479" si="174">$N$479/4</f>
        <v>3558386.4929999998</v>
      </c>
      <c r="Q479" s="27">
        <f t="shared" si="174"/>
        <v>3558386.4929999998</v>
      </c>
      <c r="R479" s="27">
        <f t="shared" si="174"/>
        <v>3558386.4929999998</v>
      </c>
      <c r="S479" s="74">
        <f t="shared" si="170"/>
        <v>982</v>
      </c>
      <c r="T479" s="25">
        <f t="shared" si="171"/>
        <v>0</v>
      </c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>
        <f t="shared" si="172"/>
        <v>0</v>
      </c>
      <c r="AI479" s="25"/>
      <c r="AJ479" s="25"/>
      <c r="AK479" s="25"/>
      <c r="AL479" s="25"/>
      <c r="AM479" s="25"/>
      <c r="AN479" s="25"/>
      <c r="AO479" s="25"/>
      <c r="AP479" s="25"/>
      <c r="AQ479" s="38" t="s">
        <v>1294</v>
      </c>
      <c r="AR479" s="18"/>
      <c r="AS479" s="38"/>
      <c r="AT479" s="18"/>
      <c r="AU479" s="18" t="s">
        <v>1132</v>
      </c>
      <c r="AV479" s="18"/>
      <c r="AW479" s="18"/>
      <c r="AX479" s="76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</row>
    <row r="480" spans="1:75" s="11" customFormat="1" ht="45.75" customHeight="1" x14ac:dyDescent="0.25">
      <c r="A480" s="9"/>
      <c r="B480" s="61" t="s">
        <v>1455</v>
      </c>
      <c r="C480" s="73" t="s">
        <v>1327</v>
      </c>
      <c r="D480" s="9"/>
      <c r="E480" s="73"/>
      <c r="F480" s="9"/>
      <c r="G480" s="69" t="s">
        <v>539</v>
      </c>
      <c r="H480" s="71" t="s">
        <v>540</v>
      </c>
      <c r="I480" s="25">
        <v>11950</v>
      </c>
      <c r="J480" s="25">
        <v>0</v>
      </c>
      <c r="K480" s="25">
        <v>0</v>
      </c>
      <c r="L480" s="25">
        <v>11950</v>
      </c>
      <c r="M480" s="26">
        <v>224.47399999999999</v>
      </c>
      <c r="N480" s="27">
        <f>L480*M480</f>
        <v>2682464.2999999998</v>
      </c>
      <c r="O480" s="27">
        <f>$N$480/4</f>
        <v>670616.07499999995</v>
      </c>
      <c r="P480" s="27">
        <f>$N$480/4</f>
        <v>670616.07499999995</v>
      </c>
      <c r="Q480" s="27">
        <f>$N$480/4</f>
        <v>670616.07499999995</v>
      </c>
      <c r="R480" s="27">
        <f>$N$480/4</f>
        <v>670616.07499999995</v>
      </c>
      <c r="S480" s="74">
        <f t="shared" si="170"/>
        <v>12010</v>
      </c>
      <c r="T480" s="25">
        <f t="shared" si="171"/>
        <v>60</v>
      </c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>
        <v>60</v>
      </c>
      <c r="AH480" s="25">
        <f t="shared" si="172"/>
        <v>0</v>
      </c>
      <c r="AI480" s="25"/>
      <c r="AJ480" s="25"/>
      <c r="AK480" s="25"/>
      <c r="AL480" s="25"/>
      <c r="AM480" s="25"/>
      <c r="AN480" s="25"/>
      <c r="AO480" s="25"/>
      <c r="AP480" s="25"/>
      <c r="AQ480" s="38" t="s">
        <v>1294</v>
      </c>
      <c r="AR480" s="18"/>
      <c r="AS480" s="38" t="s">
        <v>1152</v>
      </c>
      <c r="AT480" s="18"/>
      <c r="AU480" s="18"/>
      <c r="AV480" s="18"/>
      <c r="AW480" s="18"/>
      <c r="AX480" s="76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</row>
    <row r="481" spans="1:75" s="11" customFormat="1" ht="45.75" customHeight="1" x14ac:dyDescent="0.25">
      <c r="A481" s="9"/>
      <c r="B481" s="61" t="s">
        <v>1455</v>
      </c>
      <c r="C481" s="73" t="s">
        <v>1327</v>
      </c>
      <c r="D481" s="9"/>
      <c r="E481" s="73"/>
      <c r="F481" s="9"/>
      <c r="G481" s="69" t="s">
        <v>539</v>
      </c>
      <c r="H481" s="71" t="s">
        <v>541</v>
      </c>
      <c r="I481" s="25">
        <v>11780</v>
      </c>
      <c r="J481" s="25">
        <v>0</v>
      </c>
      <c r="K481" s="25">
        <v>0</v>
      </c>
      <c r="L481" s="25">
        <v>11780</v>
      </c>
      <c r="M481" s="26">
        <v>857.63400000000001</v>
      </c>
      <c r="N481" s="27">
        <v>10102933.6796</v>
      </c>
      <c r="O481" s="27">
        <v>2525733.42</v>
      </c>
      <c r="P481" s="27">
        <v>2525733.42</v>
      </c>
      <c r="Q481" s="27">
        <v>2525733.42</v>
      </c>
      <c r="R481" s="27">
        <v>2525733.42</v>
      </c>
      <c r="S481" s="74">
        <f t="shared" si="170"/>
        <v>11830</v>
      </c>
      <c r="T481" s="25">
        <f t="shared" si="171"/>
        <v>50</v>
      </c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>
        <v>50</v>
      </c>
      <c r="AH481" s="25">
        <f t="shared" si="172"/>
        <v>0</v>
      </c>
      <c r="AI481" s="25"/>
      <c r="AJ481" s="25"/>
      <c r="AK481" s="25"/>
      <c r="AL481" s="25"/>
      <c r="AM481" s="25"/>
      <c r="AN481" s="25"/>
      <c r="AO481" s="25"/>
      <c r="AP481" s="25"/>
      <c r="AQ481" s="38" t="s">
        <v>1294</v>
      </c>
      <c r="AR481" s="18"/>
      <c r="AS481" s="38" t="s">
        <v>1152</v>
      </c>
      <c r="AT481" s="18"/>
      <c r="AU481" s="18"/>
      <c r="AV481" s="18"/>
      <c r="AW481" s="18"/>
      <c r="AX481" s="76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</row>
    <row r="482" spans="1:75" s="11" customFormat="1" ht="45.75" customHeight="1" x14ac:dyDescent="0.25">
      <c r="A482" s="9"/>
      <c r="B482" s="61" t="s">
        <v>1455</v>
      </c>
      <c r="C482" s="73" t="s">
        <v>1327</v>
      </c>
      <c r="D482" s="9"/>
      <c r="E482" s="73"/>
      <c r="F482" s="9"/>
      <c r="G482" s="69" t="s">
        <v>542</v>
      </c>
      <c r="H482" s="71" t="s">
        <v>543</v>
      </c>
      <c r="I482" s="25">
        <v>4715</v>
      </c>
      <c r="J482" s="25">
        <v>0</v>
      </c>
      <c r="K482" s="25">
        <v>0</v>
      </c>
      <c r="L482" s="25">
        <v>4715</v>
      </c>
      <c r="M482" s="26">
        <v>92.242000000000004</v>
      </c>
      <c r="N482" s="27">
        <v>434919.36560000002</v>
      </c>
      <c r="O482" s="27">
        <v>108729.84</v>
      </c>
      <c r="P482" s="27">
        <v>108729.84</v>
      </c>
      <c r="Q482" s="27">
        <v>108729.84</v>
      </c>
      <c r="R482" s="27">
        <v>108729.84</v>
      </c>
      <c r="S482" s="74">
        <f t="shared" si="170"/>
        <v>4715</v>
      </c>
      <c r="T482" s="25">
        <f t="shared" si="171"/>
        <v>0</v>
      </c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>
        <f t="shared" si="172"/>
        <v>0</v>
      </c>
      <c r="AI482" s="25"/>
      <c r="AJ482" s="25"/>
      <c r="AK482" s="25"/>
      <c r="AL482" s="25"/>
      <c r="AM482" s="25"/>
      <c r="AN482" s="25"/>
      <c r="AO482" s="25"/>
      <c r="AP482" s="25"/>
      <c r="AQ482" s="38" t="s">
        <v>1310</v>
      </c>
      <c r="AR482" s="18"/>
      <c r="AS482" s="38"/>
      <c r="AT482" s="18" t="s">
        <v>1152</v>
      </c>
      <c r="AU482" s="18"/>
      <c r="AV482" s="18"/>
      <c r="AW482" s="18"/>
      <c r="AX482" s="76" t="s">
        <v>1366</v>
      </c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</row>
    <row r="483" spans="1:75" s="11" customFormat="1" ht="45.75" customHeight="1" x14ac:dyDescent="0.25">
      <c r="A483" s="9"/>
      <c r="B483" s="61" t="s">
        <v>1455</v>
      </c>
      <c r="C483" s="73" t="s">
        <v>1327</v>
      </c>
      <c r="D483" s="9"/>
      <c r="E483" s="73"/>
      <c r="F483" s="9"/>
      <c r="G483" s="69" t="s">
        <v>542</v>
      </c>
      <c r="H483" s="71" t="s">
        <v>544</v>
      </c>
      <c r="I483" s="25">
        <v>4140</v>
      </c>
      <c r="J483" s="25">
        <v>0</v>
      </c>
      <c r="K483" s="25">
        <v>0</v>
      </c>
      <c r="L483" s="25">
        <v>4140</v>
      </c>
      <c r="M483" s="26">
        <v>68.84</v>
      </c>
      <c r="N483" s="27">
        <v>284996.99349999998</v>
      </c>
      <c r="O483" s="27">
        <v>71249.25</v>
      </c>
      <c r="P483" s="27">
        <v>71249.25</v>
      </c>
      <c r="Q483" s="27">
        <v>71249.25</v>
      </c>
      <c r="R483" s="27">
        <v>71249.25</v>
      </c>
      <c r="S483" s="74">
        <f t="shared" si="170"/>
        <v>4140</v>
      </c>
      <c r="T483" s="25">
        <f t="shared" si="171"/>
        <v>0</v>
      </c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>
        <f t="shared" si="172"/>
        <v>0</v>
      </c>
      <c r="AI483" s="25"/>
      <c r="AJ483" s="25"/>
      <c r="AK483" s="25"/>
      <c r="AL483" s="25"/>
      <c r="AM483" s="25"/>
      <c r="AN483" s="25"/>
      <c r="AO483" s="25"/>
      <c r="AP483" s="25"/>
      <c r="AQ483" s="38" t="s">
        <v>1310</v>
      </c>
      <c r="AR483" s="18"/>
      <c r="AS483" s="38"/>
      <c r="AT483" s="18"/>
      <c r="AU483" s="18" t="s">
        <v>1132</v>
      </c>
      <c r="AV483" s="18"/>
      <c r="AW483" s="18"/>
      <c r="AX483" s="76" t="s">
        <v>1366</v>
      </c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</row>
    <row r="484" spans="1:75" s="11" customFormat="1" ht="45.75" customHeight="1" x14ac:dyDescent="0.25">
      <c r="A484" s="9"/>
      <c r="B484" s="61" t="s">
        <v>1512</v>
      </c>
      <c r="C484" s="73" t="s">
        <v>1327</v>
      </c>
      <c r="D484" s="9"/>
      <c r="E484" s="73"/>
      <c r="F484" s="9"/>
      <c r="G484" s="69" t="s">
        <v>545</v>
      </c>
      <c r="H484" s="71" t="s">
        <v>546</v>
      </c>
      <c r="I484" s="25">
        <v>2880</v>
      </c>
      <c r="J484" s="25">
        <v>0</v>
      </c>
      <c r="K484" s="25">
        <v>0</v>
      </c>
      <c r="L484" s="25">
        <v>2880</v>
      </c>
      <c r="M484" s="26">
        <v>41.213000000000001</v>
      </c>
      <c r="N484" s="27">
        <v>118694.2306</v>
      </c>
      <c r="O484" s="27">
        <v>29673.56</v>
      </c>
      <c r="P484" s="27">
        <v>29673.56</v>
      </c>
      <c r="Q484" s="27">
        <v>29673.56</v>
      </c>
      <c r="R484" s="27">
        <v>29673.56</v>
      </c>
      <c r="S484" s="74">
        <f t="shared" si="170"/>
        <v>2880</v>
      </c>
      <c r="T484" s="25">
        <f t="shared" si="171"/>
        <v>0</v>
      </c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>
        <f t="shared" si="172"/>
        <v>0</v>
      </c>
      <c r="AI484" s="25"/>
      <c r="AJ484" s="25"/>
      <c r="AK484" s="25"/>
      <c r="AL484" s="25"/>
      <c r="AM484" s="25"/>
      <c r="AN484" s="25"/>
      <c r="AO484" s="25"/>
      <c r="AP484" s="25"/>
      <c r="AQ484" s="38" t="s">
        <v>1310</v>
      </c>
      <c r="AR484" s="18"/>
      <c r="AS484" s="38"/>
      <c r="AT484" s="18"/>
      <c r="AU484" s="18" t="s">
        <v>1132</v>
      </c>
      <c r="AV484" s="18"/>
      <c r="AW484" s="18"/>
      <c r="AX484" s="76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</row>
    <row r="485" spans="1:75" s="11" customFormat="1" ht="45.75" customHeight="1" x14ac:dyDescent="0.25">
      <c r="A485" s="9"/>
      <c r="B485" s="61" t="s">
        <v>1660</v>
      </c>
      <c r="C485" s="73" t="s">
        <v>1327</v>
      </c>
      <c r="D485" s="9"/>
      <c r="E485" s="73" t="s">
        <v>1775</v>
      </c>
      <c r="F485" s="9"/>
      <c r="G485" s="69" t="s">
        <v>1656</v>
      </c>
      <c r="H485" s="71" t="s">
        <v>1753</v>
      </c>
      <c r="I485" s="25">
        <v>0</v>
      </c>
      <c r="J485" s="25">
        <v>105</v>
      </c>
      <c r="K485" s="25">
        <v>0</v>
      </c>
      <c r="L485" s="25">
        <v>105</v>
      </c>
      <c r="M485" s="26">
        <v>7672.45</v>
      </c>
      <c r="N485" s="27">
        <f>L485*M485</f>
        <v>805607.25</v>
      </c>
      <c r="O485" s="27">
        <f>$N$485/4</f>
        <v>201401.8125</v>
      </c>
      <c r="P485" s="27">
        <f t="shared" ref="P485:R485" si="175">$N$485/4</f>
        <v>201401.8125</v>
      </c>
      <c r="Q485" s="27">
        <f t="shared" si="175"/>
        <v>201401.8125</v>
      </c>
      <c r="R485" s="27">
        <f t="shared" si="175"/>
        <v>201401.8125</v>
      </c>
      <c r="S485" s="74">
        <f t="shared" ref="S485:S486" si="176">L485+T485</f>
        <v>105</v>
      </c>
      <c r="T485" s="25">
        <f t="shared" ref="T485" si="177">U485+V485+W485+X485+Y485+Z485+AA485+AB485+AC485+AD485+AE485+AF485+AG485+AH485</f>
        <v>0</v>
      </c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38"/>
      <c r="AR485" s="18"/>
      <c r="AS485" s="38"/>
      <c r="AT485" s="18"/>
      <c r="AU485" s="18"/>
      <c r="AV485" s="18"/>
      <c r="AW485" s="18"/>
      <c r="AX485" s="76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</row>
    <row r="486" spans="1:75" s="11" customFormat="1" ht="45.75" customHeight="1" x14ac:dyDescent="0.25">
      <c r="A486" s="9"/>
      <c r="B486" s="61"/>
      <c r="C486" s="73" t="s">
        <v>1327</v>
      </c>
      <c r="D486" s="9"/>
      <c r="E486" s="73" t="s">
        <v>1772</v>
      </c>
      <c r="F486" s="9"/>
      <c r="G486" s="69" t="s">
        <v>1656</v>
      </c>
      <c r="H486" s="71" t="s">
        <v>1754</v>
      </c>
      <c r="I486" s="25">
        <v>0</v>
      </c>
      <c r="J486" s="25">
        <v>170</v>
      </c>
      <c r="K486" s="25">
        <v>0</v>
      </c>
      <c r="L486" s="25">
        <v>170</v>
      </c>
      <c r="M486" s="26">
        <v>7672.45</v>
      </c>
      <c r="N486" s="27">
        <f>L486*M486</f>
        <v>1304316.5</v>
      </c>
      <c r="O486" s="27">
        <f>$N$486/4</f>
        <v>326079.125</v>
      </c>
      <c r="P486" s="27">
        <f t="shared" ref="P486:R486" si="178">$N$486/4</f>
        <v>326079.125</v>
      </c>
      <c r="Q486" s="27">
        <f t="shared" si="178"/>
        <v>326079.125</v>
      </c>
      <c r="R486" s="27">
        <f t="shared" si="178"/>
        <v>326079.125</v>
      </c>
      <c r="S486" s="74">
        <f t="shared" si="176"/>
        <v>170</v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38"/>
      <c r="AR486" s="18"/>
      <c r="AS486" s="38"/>
      <c r="AT486" s="18"/>
      <c r="AU486" s="18"/>
      <c r="AV486" s="18"/>
      <c r="AW486" s="18"/>
      <c r="AX486" s="76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</row>
    <row r="487" spans="1:75" s="11" customFormat="1" ht="45.75" customHeight="1" x14ac:dyDescent="0.25">
      <c r="A487" s="9"/>
      <c r="B487" s="61" t="s">
        <v>1325</v>
      </c>
      <c r="C487" s="73" t="s">
        <v>1327</v>
      </c>
      <c r="D487" s="9"/>
      <c r="E487" s="73" t="s">
        <v>1496</v>
      </c>
      <c r="F487" s="9"/>
      <c r="G487" s="69" t="s">
        <v>547</v>
      </c>
      <c r="H487" s="71" t="s">
        <v>548</v>
      </c>
      <c r="I487" s="25">
        <v>0</v>
      </c>
      <c r="J487" s="25">
        <v>15344</v>
      </c>
      <c r="K487" s="25"/>
      <c r="L487" s="25">
        <v>15344</v>
      </c>
      <c r="M487" s="26">
        <v>103.649</v>
      </c>
      <c r="N487" s="27">
        <f>L487*M487</f>
        <v>1590390.2560000001</v>
      </c>
      <c r="O487" s="27">
        <f>$N$487/4</f>
        <v>397597.56400000001</v>
      </c>
      <c r="P487" s="27">
        <f>$N$487/4</f>
        <v>397597.56400000001</v>
      </c>
      <c r="Q487" s="27">
        <f>$N$487/4</f>
        <v>397597.56400000001</v>
      </c>
      <c r="R487" s="27">
        <f>$N$487/4</f>
        <v>397597.56400000001</v>
      </c>
      <c r="S487" s="74">
        <f t="shared" ref="S487:S493" si="179">L487+T487</f>
        <v>15344</v>
      </c>
      <c r="T487" s="25">
        <f t="shared" si="171"/>
        <v>0</v>
      </c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>
        <f t="shared" si="172"/>
        <v>0</v>
      </c>
      <c r="AI487" s="25"/>
      <c r="AJ487" s="25"/>
      <c r="AK487" s="25"/>
      <c r="AL487" s="25"/>
      <c r="AM487" s="25"/>
      <c r="AN487" s="25"/>
      <c r="AO487" s="25"/>
      <c r="AP487" s="25"/>
      <c r="AQ487" s="38" t="s">
        <v>1310</v>
      </c>
      <c r="AR487" s="18"/>
      <c r="AS487" s="38"/>
      <c r="AT487" s="18"/>
      <c r="AU487" s="18" t="s">
        <v>1132</v>
      </c>
      <c r="AV487" s="18"/>
      <c r="AW487" s="18"/>
      <c r="AX487" s="76" t="s">
        <v>1359</v>
      </c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</row>
    <row r="488" spans="1:75" s="11" customFormat="1" ht="45.75" customHeight="1" x14ac:dyDescent="0.25">
      <c r="A488" s="9"/>
      <c r="B488" s="61" t="s">
        <v>1325</v>
      </c>
      <c r="C488" s="73" t="s">
        <v>1327</v>
      </c>
      <c r="D488" s="9"/>
      <c r="E488" s="73"/>
      <c r="F488" s="9"/>
      <c r="G488" s="69" t="s">
        <v>547</v>
      </c>
      <c r="H488" s="71" t="s">
        <v>469</v>
      </c>
      <c r="I488" s="25">
        <v>0</v>
      </c>
      <c r="J488" s="25">
        <v>0</v>
      </c>
      <c r="K488" s="25">
        <v>0</v>
      </c>
      <c r="L488" s="25">
        <v>0</v>
      </c>
      <c r="M488" s="26">
        <v>391.50700000000001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74">
        <f t="shared" si="179"/>
        <v>0</v>
      </c>
      <c r="T488" s="25">
        <f t="shared" si="171"/>
        <v>0</v>
      </c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>
        <f t="shared" si="172"/>
        <v>0</v>
      </c>
      <c r="AI488" s="25"/>
      <c r="AJ488" s="25"/>
      <c r="AK488" s="25"/>
      <c r="AL488" s="25"/>
      <c r="AM488" s="25"/>
      <c r="AN488" s="25"/>
      <c r="AO488" s="25"/>
      <c r="AP488" s="25"/>
      <c r="AQ488" s="38" t="s">
        <v>1310</v>
      </c>
      <c r="AR488" s="18"/>
      <c r="AS488" s="38"/>
      <c r="AT488" s="18"/>
      <c r="AU488" s="18" t="s">
        <v>1132</v>
      </c>
      <c r="AV488" s="18"/>
      <c r="AW488" s="18"/>
      <c r="AX488" s="76" t="s">
        <v>1359</v>
      </c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</row>
    <row r="489" spans="1:75" s="11" customFormat="1" ht="45.75" customHeight="1" x14ac:dyDescent="0.25">
      <c r="A489" s="9"/>
      <c r="B489" s="61" t="s">
        <v>1661</v>
      </c>
      <c r="C489" s="73" t="s">
        <v>1327</v>
      </c>
      <c r="D489" s="9"/>
      <c r="E489" s="73"/>
      <c r="F489" s="9"/>
      <c r="G489" s="69" t="s">
        <v>549</v>
      </c>
      <c r="H489" s="71" t="s">
        <v>550</v>
      </c>
      <c r="I489" s="25">
        <v>5890</v>
      </c>
      <c r="J489" s="25">
        <v>0</v>
      </c>
      <c r="K489" s="25">
        <v>0</v>
      </c>
      <c r="L489" s="25">
        <v>5890</v>
      </c>
      <c r="M489" s="26">
        <v>227.29499999999999</v>
      </c>
      <c r="N489" s="27">
        <v>1338765.5031999999</v>
      </c>
      <c r="O489" s="27">
        <v>334691.38</v>
      </c>
      <c r="P489" s="27">
        <v>334691.38</v>
      </c>
      <c r="Q489" s="27">
        <v>334691.38</v>
      </c>
      <c r="R489" s="27">
        <v>334691.38</v>
      </c>
      <c r="S489" s="74">
        <f t="shared" si="179"/>
        <v>5890</v>
      </c>
      <c r="T489" s="25">
        <f t="shared" si="171"/>
        <v>0</v>
      </c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>
        <f t="shared" si="172"/>
        <v>0</v>
      </c>
      <c r="AI489" s="25"/>
      <c r="AJ489" s="25"/>
      <c r="AK489" s="25"/>
      <c r="AL489" s="25"/>
      <c r="AM489" s="25"/>
      <c r="AN489" s="25"/>
      <c r="AO489" s="25"/>
      <c r="AP489" s="25"/>
      <c r="AQ489" s="38" t="s">
        <v>1127</v>
      </c>
      <c r="AR489" s="18"/>
      <c r="AS489" s="38" t="s">
        <v>1164</v>
      </c>
      <c r="AT489" s="18"/>
      <c r="AU489" s="18"/>
      <c r="AV489" s="18"/>
      <c r="AW489" s="18">
        <v>44829</v>
      </c>
      <c r="AX489" s="76" t="s">
        <v>1365</v>
      </c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</row>
    <row r="490" spans="1:75" s="11" customFormat="1" ht="45.75" customHeight="1" x14ac:dyDescent="0.25">
      <c r="A490" s="9"/>
      <c r="B490" s="61" t="s">
        <v>1661</v>
      </c>
      <c r="C490" s="73" t="s">
        <v>1327</v>
      </c>
      <c r="D490" s="9"/>
      <c r="E490" s="73"/>
      <c r="F490" s="9"/>
      <c r="G490" s="69" t="s">
        <v>549</v>
      </c>
      <c r="H490" s="71" t="s">
        <v>551</v>
      </c>
      <c r="I490" s="25">
        <v>5000</v>
      </c>
      <c r="J490" s="25">
        <v>24</v>
      </c>
      <c r="K490" s="25">
        <v>0</v>
      </c>
      <c r="L490" s="25">
        <v>5024</v>
      </c>
      <c r="M490" s="26">
        <v>112.2</v>
      </c>
      <c r="N490" s="27">
        <v>563691.83539999998</v>
      </c>
      <c r="O490" s="27">
        <v>140922.96</v>
      </c>
      <c r="P490" s="27">
        <v>140922.96</v>
      </c>
      <c r="Q490" s="27">
        <v>140922.96</v>
      </c>
      <c r="R490" s="27">
        <v>140922.96</v>
      </c>
      <c r="S490" s="74">
        <f t="shared" si="179"/>
        <v>5024</v>
      </c>
      <c r="T490" s="25">
        <f t="shared" si="171"/>
        <v>0</v>
      </c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>
        <f t="shared" si="172"/>
        <v>0</v>
      </c>
      <c r="AI490" s="25"/>
      <c r="AJ490" s="25"/>
      <c r="AK490" s="25"/>
      <c r="AL490" s="25"/>
      <c r="AM490" s="25"/>
      <c r="AN490" s="25"/>
      <c r="AO490" s="25"/>
      <c r="AP490" s="25"/>
      <c r="AQ490" s="38" t="s">
        <v>1127</v>
      </c>
      <c r="AR490" s="18"/>
      <c r="AS490" s="38" t="s">
        <v>1164</v>
      </c>
      <c r="AT490" s="18" t="s">
        <v>1152</v>
      </c>
      <c r="AU490" s="18"/>
      <c r="AV490" s="18"/>
      <c r="AW490" s="18" t="s">
        <v>1165</v>
      </c>
      <c r="AX490" s="76" t="s">
        <v>1366</v>
      </c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</row>
    <row r="491" spans="1:75" s="11" customFormat="1" ht="45.75" customHeight="1" x14ac:dyDescent="0.25">
      <c r="A491" s="9"/>
      <c r="B491" s="61" t="s">
        <v>1513</v>
      </c>
      <c r="C491" s="73" t="s">
        <v>1327</v>
      </c>
      <c r="D491" s="9"/>
      <c r="E491" s="73"/>
      <c r="F491" s="9"/>
      <c r="G491" s="69" t="s">
        <v>552</v>
      </c>
      <c r="H491" s="71" t="s">
        <v>445</v>
      </c>
      <c r="I491" s="25">
        <v>1025</v>
      </c>
      <c r="J491" s="25">
        <v>0</v>
      </c>
      <c r="K491" s="25">
        <v>0</v>
      </c>
      <c r="L491" s="25">
        <v>1025</v>
      </c>
      <c r="M491" s="26">
        <v>10129.831</v>
      </c>
      <c r="N491" s="27">
        <v>10383076.8806</v>
      </c>
      <c r="O491" s="27">
        <v>2595769.2200000002</v>
      </c>
      <c r="P491" s="27">
        <v>2595769.2200000002</v>
      </c>
      <c r="Q491" s="27">
        <v>2595769.2200000002</v>
      </c>
      <c r="R491" s="27">
        <v>2595769.2200000002</v>
      </c>
      <c r="S491" s="74">
        <f t="shared" si="179"/>
        <v>1025</v>
      </c>
      <c r="T491" s="25">
        <f t="shared" si="171"/>
        <v>0</v>
      </c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>
        <f t="shared" si="172"/>
        <v>0</v>
      </c>
      <c r="AI491" s="25"/>
      <c r="AJ491" s="25"/>
      <c r="AK491" s="25"/>
      <c r="AL491" s="25"/>
      <c r="AM491" s="25"/>
      <c r="AN491" s="25"/>
      <c r="AO491" s="25"/>
      <c r="AP491" s="25"/>
      <c r="AQ491" s="38" t="s">
        <v>1310</v>
      </c>
      <c r="AR491" s="18"/>
      <c r="AS491" s="38"/>
      <c r="AT491" s="18"/>
      <c r="AU491" s="18" t="s">
        <v>1132</v>
      </c>
      <c r="AV491" s="18"/>
      <c r="AW491" s="18"/>
      <c r="AX491" s="76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</row>
    <row r="492" spans="1:75" s="11" customFormat="1" ht="45.75" customHeight="1" x14ac:dyDescent="0.25">
      <c r="A492" s="9"/>
      <c r="B492" s="61"/>
      <c r="C492" s="73"/>
      <c r="D492" s="9"/>
      <c r="E492" s="73" t="s">
        <v>1831</v>
      </c>
      <c r="F492" s="9"/>
      <c r="G492" s="69" t="s">
        <v>1817</v>
      </c>
      <c r="H492" s="71" t="s">
        <v>1818</v>
      </c>
      <c r="I492" s="25">
        <v>4465</v>
      </c>
      <c r="J492" s="25">
        <v>0</v>
      </c>
      <c r="K492" s="25">
        <v>0</v>
      </c>
      <c r="L492" s="25">
        <v>4465</v>
      </c>
      <c r="M492" s="26">
        <v>377.36</v>
      </c>
      <c r="N492" s="27">
        <f>L492*M492</f>
        <v>1684912.4000000001</v>
      </c>
      <c r="O492" s="27">
        <f>$N$492/4</f>
        <v>421228.10000000003</v>
      </c>
      <c r="P492" s="27">
        <f t="shared" ref="P492:R492" si="180">$N$492/4</f>
        <v>421228.10000000003</v>
      </c>
      <c r="Q492" s="27">
        <f t="shared" si="180"/>
        <v>421228.10000000003</v>
      </c>
      <c r="R492" s="27">
        <f t="shared" si="180"/>
        <v>421228.10000000003</v>
      </c>
      <c r="S492" s="74">
        <f t="shared" si="179"/>
        <v>4465</v>
      </c>
      <c r="T492" s="25">
        <f t="shared" si="171"/>
        <v>0</v>
      </c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38"/>
      <c r="AR492" s="18"/>
      <c r="AS492" s="38"/>
      <c r="AT492" s="18"/>
      <c r="AU492" s="18"/>
      <c r="AV492" s="18"/>
      <c r="AW492" s="18"/>
      <c r="AX492" s="76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</row>
    <row r="493" spans="1:75" s="11" customFormat="1" ht="45.75" customHeight="1" x14ac:dyDescent="0.25">
      <c r="A493" s="9"/>
      <c r="B493" s="61"/>
      <c r="C493" s="73"/>
      <c r="D493" s="9"/>
      <c r="E493" s="73" t="s">
        <v>1831</v>
      </c>
      <c r="F493" s="9"/>
      <c r="G493" s="69" t="s">
        <v>1819</v>
      </c>
      <c r="H493" s="71" t="s">
        <v>50</v>
      </c>
      <c r="I493" s="25">
        <v>262</v>
      </c>
      <c r="J493" s="25">
        <v>0</v>
      </c>
      <c r="K493" s="25">
        <v>0</v>
      </c>
      <c r="L493" s="25">
        <v>262</v>
      </c>
      <c r="M493" s="26">
        <v>77.55</v>
      </c>
      <c r="N493" s="27">
        <f>L493*M493</f>
        <v>20318.099999999999</v>
      </c>
      <c r="O493" s="27">
        <f>$N$493/4</f>
        <v>5079.5249999999996</v>
      </c>
      <c r="P493" s="27">
        <f t="shared" ref="P493:R493" si="181">$N$493/4</f>
        <v>5079.5249999999996</v>
      </c>
      <c r="Q493" s="27">
        <f t="shared" si="181"/>
        <v>5079.5249999999996</v>
      </c>
      <c r="R493" s="27">
        <f t="shared" si="181"/>
        <v>5079.5249999999996</v>
      </c>
      <c r="S493" s="74">
        <f t="shared" si="179"/>
        <v>262</v>
      </c>
      <c r="T493" s="25">
        <f t="shared" si="171"/>
        <v>0</v>
      </c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38"/>
      <c r="AR493" s="18"/>
      <c r="AS493" s="38"/>
      <c r="AT493" s="18"/>
      <c r="AU493" s="18"/>
      <c r="AV493" s="18"/>
      <c r="AW493" s="18"/>
      <c r="AX493" s="76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</row>
    <row r="494" spans="1:75" s="11" customFormat="1" ht="45.75" customHeight="1" x14ac:dyDescent="0.25">
      <c r="A494" s="9"/>
      <c r="B494" s="61" t="s">
        <v>1513</v>
      </c>
      <c r="C494" s="73" t="s">
        <v>1327</v>
      </c>
      <c r="D494" s="9"/>
      <c r="E494" s="73"/>
      <c r="F494" s="9"/>
      <c r="G494" s="69" t="s">
        <v>553</v>
      </c>
      <c r="H494" s="71" t="s">
        <v>554</v>
      </c>
      <c r="I494" s="25">
        <v>23350</v>
      </c>
      <c r="J494" s="25">
        <v>0</v>
      </c>
      <c r="K494" s="25">
        <v>0</v>
      </c>
      <c r="L494" s="25">
        <v>23350</v>
      </c>
      <c r="M494" s="26">
        <v>7.85</v>
      </c>
      <c r="N494" s="27">
        <v>183304.2598</v>
      </c>
      <c r="O494" s="27">
        <v>45826.06</v>
      </c>
      <c r="P494" s="27">
        <v>45826.06</v>
      </c>
      <c r="Q494" s="27">
        <v>45826.06</v>
      </c>
      <c r="R494" s="27">
        <v>45826.06</v>
      </c>
      <c r="S494" s="74">
        <f t="shared" ref="S494:S525" si="182">L494+T494</f>
        <v>23350</v>
      </c>
      <c r="T494" s="25">
        <f t="shared" si="171"/>
        <v>0</v>
      </c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>
        <f t="shared" si="172"/>
        <v>0</v>
      </c>
      <c r="AI494" s="25"/>
      <c r="AJ494" s="25"/>
      <c r="AK494" s="25"/>
      <c r="AL494" s="25"/>
      <c r="AM494" s="25"/>
      <c r="AN494" s="25"/>
      <c r="AO494" s="25"/>
      <c r="AP494" s="25"/>
      <c r="AQ494" s="38" t="s">
        <v>1310</v>
      </c>
      <c r="AR494" s="18"/>
      <c r="AS494" s="38"/>
      <c r="AT494" s="18"/>
      <c r="AU494" s="18" t="s">
        <v>1132</v>
      </c>
      <c r="AV494" s="18"/>
      <c r="AW494" s="18"/>
      <c r="AX494" s="76" t="s">
        <v>1355</v>
      </c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</row>
    <row r="495" spans="1:75" s="11" customFormat="1" ht="45.75" customHeight="1" x14ac:dyDescent="0.25">
      <c r="A495" s="9"/>
      <c r="B495" s="61" t="s">
        <v>1762</v>
      </c>
      <c r="C495" s="73" t="s">
        <v>1327</v>
      </c>
      <c r="D495" s="9"/>
      <c r="E495" s="73" t="s">
        <v>1785</v>
      </c>
      <c r="F495" s="9"/>
      <c r="G495" s="69" t="s">
        <v>1750</v>
      </c>
      <c r="H495" s="71" t="s">
        <v>662</v>
      </c>
      <c r="I495" s="25">
        <v>0</v>
      </c>
      <c r="J495" s="25">
        <v>1358</v>
      </c>
      <c r="K495" s="25">
        <v>0</v>
      </c>
      <c r="L495" s="25">
        <v>1358</v>
      </c>
      <c r="M495" s="26">
        <v>13.852</v>
      </c>
      <c r="N495" s="27">
        <f>L495*M495</f>
        <v>18811.016</v>
      </c>
      <c r="O495" s="27">
        <f>$N$495/4</f>
        <v>4702.7539999999999</v>
      </c>
      <c r="P495" s="27">
        <f t="shared" ref="P495:R495" si="183">$N$495/4</f>
        <v>4702.7539999999999</v>
      </c>
      <c r="Q495" s="27">
        <f t="shared" si="183"/>
        <v>4702.7539999999999</v>
      </c>
      <c r="R495" s="27">
        <f t="shared" si="183"/>
        <v>4702.7539999999999</v>
      </c>
      <c r="S495" s="74">
        <f t="shared" si="182"/>
        <v>1358</v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38"/>
      <c r="AR495" s="18"/>
      <c r="AS495" s="38"/>
      <c r="AT495" s="18"/>
      <c r="AU495" s="18"/>
      <c r="AV495" s="18"/>
      <c r="AW495" s="18"/>
      <c r="AX495" s="76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</row>
    <row r="496" spans="1:75" s="11" customFormat="1" ht="45.75" customHeight="1" x14ac:dyDescent="0.25">
      <c r="A496" s="9"/>
      <c r="B496" s="61" t="s">
        <v>1762</v>
      </c>
      <c r="C496" s="73" t="s">
        <v>1327</v>
      </c>
      <c r="D496" s="9"/>
      <c r="E496" s="73" t="s">
        <v>1785</v>
      </c>
      <c r="F496" s="9"/>
      <c r="G496" s="69" t="s">
        <v>1750</v>
      </c>
      <c r="H496" s="71" t="s">
        <v>269</v>
      </c>
      <c r="I496" s="25">
        <v>0</v>
      </c>
      <c r="J496" s="25">
        <v>1239</v>
      </c>
      <c r="K496" s="25">
        <v>0</v>
      </c>
      <c r="L496" s="25">
        <v>1239</v>
      </c>
      <c r="M496" s="26">
        <v>69.197999999999993</v>
      </c>
      <c r="N496" s="27">
        <f>L496*M496</f>
        <v>85736.321999999986</v>
      </c>
      <c r="O496" s="27">
        <f>$N$496/4</f>
        <v>21434.080499999996</v>
      </c>
      <c r="P496" s="27">
        <f t="shared" ref="P496:R496" si="184">$N$496/4</f>
        <v>21434.080499999996</v>
      </c>
      <c r="Q496" s="27">
        <f t="shared" si="184"/>
        <v>21434.080499999996</v>
      </c>
      <c r="R496" s="27">
        <f t="shared" si="184"/>
        <v>21434.080499999996</v>
      </c>
      <c r="S496" s="74">
        <f t="shared" si="182"/>
        <v>1239</v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38"/>
      <c r="AR496" s="18"/>
      <c r="AS496" s="38"/>
      <c r="AT496" s="18"/>
      <c r="AU496" s="18"/>
      <c r="AV496" s="18"/>
      <c r="AW496" s="18"/>
      <c r="AX496" s="76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</row>
    <row r="497" spans="1:75" s="11" customFormat="1" ht="45.75" customHeight="1" x14ac:dyDescent="0.25">
      <c r="A497" s="9"/>
      <c r="B497" s="61" t="s">
        <v>1762</v>
      </c>
      <c r="C497" s="73" t="s">
        <v>1327</v>
      </c>
      <c r="D497" s="9"/>
      <c r="E497" s="73" t="s">
        <v>1785</v>
      </c>
      <c r="F497" s="9"/>
      <c r="G497" s="69" t="s">
        <v>1750</v>
      </c>
      <c r="H497" s="71" t="s">
        <v>548</v>
      </c>
      <c r="I497" s="25">
        <v>0</v>
      </c>
      <c r="J497" s="25">
        <v>27615</v>
      </c>
      <c r="K497" s="25">
        <v>0</v>
      </c>
      <c r="L497" s="25">
        <v>27615</v>
      </c>
      <c r="M497" s="26">
        <v>138.41900000000001</v>
      </c>
      <c r="N497" s="27">
        <f>L497*M497</f>
        <v>3822440.6850000005</v>
      </c>
      <c r="O497" s="27">
        <f>$N$497/4</f>
        <v>955610.17125000013</v>
      </c>
      <c r="P497" s="27">
        <f t="shared" ref="P497:R497" si="185">$N$497/4</f>
        <v>955610.17125000013</v>
      </c>
      <c r="Q497" s="27">
        <f t="shared" si="185"/>
        <v>955610.17125000013</v>
      </c>
      <c r="R497" s="27">
        <f t="shared" si="185"/>
        <v>955610.17125000013</v>
      </c>
      <c r="S497" s="74">
        <f t="shared" si="182"/>
        <v>27615</v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38"/>
      <c r="AR497" s="18"/>
      <c r="AS497" s="38"/>
      <c r="AT497" s="18"/>
      <c r="AU497" s="18"/>
      <c r="AV497" s="18"/>
      <c r="AW497" s="18"/>
      <c r="AX497" s="76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</row>
    <row r="498" spans="1:75" s="11" customFormat="1" ht="45.75" customHeight="1" x14ac:dyDescent="0.25">
      <c r="A498" s="9"/>
      <c r="B498" s="61" t="s">
        <v>1431</v>
      </c>
      <c r="C498" s="73" t="s">
        <v>1327</v>
      </c>
      <c r="D498" s="9"/>
      <c r="E498" s="73"/>
      <c r="F498" s="9"/>
      <c r="G498" s="69" t="s">
        <v>555</v>
      </c>
      <c r="H498" s="71" t="s">
        <v>556</v>
      </c>
      <c r="I498" s="25">
        <v>3920</v>
      </c>
      <c r="J498" s="25">
        <v>0</v>
      </c>
      <c r="K498" s="25">
        <v>200</v>
      </c>
      <c r="L498" s="25">
        <v>4120</v>
      </c>
      <c r="M498" s="26">
        <v>6.5979999999999999</v>
      </c>
      <c r="N498" s="27">
        <v>27184.005099999998</v>
      </c>
      <c r="O498" s="27">
        <v>6796</v>
      </c>
      <c r="P498" s="27">
        <v>6796</v>
      </c>
      <c r="Q498" s="27">
        <v>6796</v>
      </c>
      <c r="R498" s="27">
        <v>6796</v>
      </c>
      <c r="S498" s="74">
        <f t="shared" si="182"/>
        <v>4120</v>
      </c>
      <c r="T498" s="25">
        <f t="shared" si="171"/>
        <v>0</v>
      </c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>
        <f t="shared" si="172"/>
        <v>0</v>
      </c>
      <c r="AI498" s="25"/>
      <c r="AJ498" s="25"/>
      <c r="AK498" s="25"/>
      <c r="AL498" s="25"/>
      <c r="AM498" s="25"/>
      <c r="AN498" s="25"/>
      <c r="AO498" s="25"/>
      <c r="AP498" s="25"/>
      <c r="AQ498" s="38" t="s">
        <v>1126</v>
      </c>
      <c r="AR498" s="18"/>
      <c r="AS498" s="38"/>
      <c r="AT498" s="18"/>
      <c r="AU498" s="18" t="s">
        <v>1132</v>
      </c>
      <c r="AV498" s="18"/>
      <c r="AW498" s="18"/>
      <c r="AX498" s="76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</row>
    <row r="499" spans="1:75" s="11" customFormat="1" ht="45.75" customHeight="1" x14ac:dyDescent="0.25">
      <c r="A499" s="9"/>
      <c r="B499" s="61" t="s">
        <v>1456</v>
      </c>
      <c r="C499" s="73" t="s">
        <v>1327</v>
      </c>
      <c r="D499" s="9"/>
      <c r="E499" s="73"/>
      <c r="F499" s="9"/>
      <c r="G499" s="69" t="s">
        <v>557</v>
      </c>
      <c r="H499" s="71" t="s">
        <v>558</v>
      </c>
      <c r="I499" s="25">
        <v>13440</v>
      </c>
      <c r="J499" s="25">
        <v>0</v>
      </c>
      <c r="K499" s="25">
        <v>0</v>
      </c>
      <c r="L499" s="25">
        <v>13440</v>
      </c>
      <c r="M499" s="26">
        <v>4.2699999999999996</v>
      </c>
      <c r="N499" s="27">
        <v>57382.1875</v>
      </c>
      <c r="O499" s="27">
        <v>14345.55</v>
      </c>
      <c r="P499" s="27">
        <v>14345.55</v>
      </c>
      <c r="Q499" s="27">
        <v>14345.55</v>
      </c>
      <c r="R499" s="27">
        <v>14345.55</v>
      </c>
      <c r="S499" s="74">
        <f t="shared" si="182"/>
        <v>13440</v>
      </c>
      <c r="T499" s="25">
        <f t="shared" si="171"/>
        <v>0</v>
      </c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>
        <f t="shared" si="172"/>
        <v>0</v>
      </c>
      <c r="AI499" s="25"/>
      <c r="AJ499" s="25"/>
      <c r="AK499" s="25"/>
      <c r="AL499" s="25"/>
      <c r="AM499" s="25"/>
      <c r="AN499" s="25"/>
      <c r="AO499" s="25"/>
      <c r="AP499" s="25"/>
      <c r="AQ499" s="38" t="s">
        <v>1127</v>
      </c>
      <c r="AR499" s="18"/>
      <c r="AS499" s="38" t="s">
        <v>1131</v>
      </c>
      <c r="AT499" s="18"/>
      <c r="AU499" s="18"/>
      <c r="AV499" s="18"/>
      <c r="AW499" s="18"/>
      <c r="AX499" s="76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</row>
    <row r="500" spans="1:75" s="11" customFormat="1" ht="45.75" customHeight="1" x14ac:dyDescent="0.25">
      <c r="A500" s="9"/>
      <c r="B500" s="61" t="s">
        <v>1457</v>
      </c>
      <c r="C500" s="73" t="s">
        <v>1327</v>
      </c>
      <c r="D500" s="9"/>
      <c r="E500" s="73"/>
      <c r="F500" s="9"/>
      <c r="G500" s="69" t="s">
        <v>559</v>
      </c>
      <c r="H500" s="71" t="s">
        <v>560</v>
      </c>
      <c r="I500" s="25">
        <v>0</v>
      </c>
      <c r="J500" s="25">
        <v>4850</v>
      </c>
      <c r="K500" s="25">
        <v>50</v>
      </c>
      <c r="L500" s="25">
        <f>J500+K500</f>
        <v>4900</v>
      </c>
      <c r="M500" s="26">
        <v>191.15899999999999</v>
      </c>
      <c r="N500" s="27">
        <f>L500*M500</f>
        <v>936679.1</v>
      </c>
      <c r="O500" s="27">
        <f>$N$500/4</f>
        <v>234169.77499999999</v>
      </c>
      <c r="P500" s="27">
        <f>$N$500/4</f>
        <v>234169.77499999999</v>
      </c>
      <c r="Q500" s="27">
        <f>$N$500/4</f>
        <v>234169.77499999999</v>
      </c>
      <c r="R500" s="27">
        <f>$N$500/4</f>
        <v>234169.77499999999</v>
      </c>
      <c r="S500" s="74">
        <f t="shared" si="182"/>
        <v>4900</v>
      </c>
      <c r="T500" s="25">
        <f t="shared" si="171"/>
        <v>0</v>
      </c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>
        <f t="shared" si="172"/>
        <v>0</v>
      </c>
      <c r="AI500" s="25"/>
      <c r="AJ500" s="25"/>
      <c r="AK500" s="25"/>
      <c r="AL500" s="25"/>
      <c r="AM500" s="25"/>
      <c r="AN500" s="25"/>
      <c r="AO500" s="25"/>
      <c r="AP500" s="25"/>
      <c r="AQ500" s="38" t="s">
        <v>1310</v>
      </c>
      <c r="AR500" s="18"/>
      <c r="AS500" s="38"/>
      <c r="AT500" s="18"/>
      <c r="AU500" s="18" t="s">
        <v>1132</v>
      </c>
      <c r="AV500" s="18"/>
      <c r="AW500" s="18"/>
      <c r="AX500" s="76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</row>
    <row r="501" spans="1:75" s="11" customFormat="1" ht="45.75" customHeight="1" x14ac:dyDescent="0.25">
      <c r="A501" s="9"/>
      <c r="B501" s="61" t="s">
        <v>1457</v>
      </c>
      <c r="C501" s="73" t="s">
        <v>1327</v>
      </c>
      <c r="D501" s="9"/>
      <c r="E501" s="73"/>
      <c r="F501" s="9"/>
      <c r="G501" s="69" t="s">
        <v>559</v>
      </c>
      <c r="H501" s="71" t="s">
        <v>561</v>
      </c>
      <c r="I501" s="25">
        <v>0</v>
      </c>
      <c r="J501" s="25">
        <v>4450</v>
      </c>
      <c r="K501" s="25">
        <v>50</v>
      </c>
      <c r="L501" s="25">
        <f>J501+K501</f>
        <v>4500</v>
      </c>
      <c r="M501" s="26">
        <v>282.91500000000002</v>
      </c>
      <c r="N501" s="27">
        <f>L501*M501</f>
        <v>1273117.5</v>
      </c>
      <c r="O501" s="27">
        <f>$N$501/4</f>
        <v>318279.375</v>
      </c>
      <c r="P501" s="27">
        <f>$N$501/4</f>
        <v>318279.375</v>
      </c>
      <c r="Q501" s="27">
        <f>$N$501/4</f>
        <v>318279.375</v>
      </c>
      <c r="R501" s="27">
        <f>$N$501/4</f>
        <v>318279.375</v>
      </c>
      <c r="S501" s="74">
        <f t="shared" si="182"/>
        <v>4500</v>
      </c>
      <c r="T501" s="25">
        <f t="shared" si="171"/>
        <v>0</v>
      </c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>
        <f t="shared" si="172"/>
        <v>0</v>
      </c>
      <c r="AI501" s="25"/>
      <c r="AJ501" s="25"/>
      <c r="AK501" s="25"/>
      <c r="AL501" s="25"/>
      <c r="AM501" s="25"/>
      <c r="AN501" s="25"/>
      <c r="AO501" s="25"/>
      <c r="AP501" s="25"/>
      <c r="AQ501" s="38" t="s">
        <v>1310</v>
      </c>
      <c r="AR501" s="18"/>
      <c r="AS501" s="38"/>
      <c r="AT501" s="18"/>
      <c r="AU501" s="18" t="s">
        <v>1132</v>
      </c>
      <c r="AV501" s="18"/>
      <c r="AW501" s="18"/>
      <c r="AX501" s="76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</row>
    <row r="502" spans="1:75" s="11" customFormat="1" ht="45.75" customHeight="1" x14ac:dyDescent="0.25">
      <c r="A502" s="9"/>
      <c r="B502" s="61" t="s">
        <v>1456</v>
      </c>
      <c r="C502" s="73" t="s">
        <v>1327</v>
      </c>
      <c r="D502" s="9"/>
      <c r="E502" s="73"/>
      <c r="F502" s="9"/>
      <c r="G502" s="69" t="s">
        <v>559</v>
      </c>
      <c r="H502" s="71" t="s">
        <v>562</v>
      </c>
      <c r="I502" s="25">
        <v>16190</v>
      </c>
      <c r="J502" s="25">
        <v>0</v>
      </c>
      <c r="K502" s="25">
        <v>0</v>
      </c>
      <c r="L502" s="25">
        <v>16190</v>
      </c>
      <c r="M502" s="26">
        <v>20.751000000000001</v>
      </c>
      <c r="N502" s="27">
        <v>335962.57559999998</v>
      </c>
      <c r="O502" s="27">
        <v>83990.64</v>
      </c>
      <c r="P502" s="27">
        <v>83990.64</v>
      </c>
      <c r="Q502" s="27">
        <v>83990.64</v>
      </c>
      <c r="R502" s="27">
        <v>83990.64</v>
      </c>
      <c r="S502" s="74">
        <f t="shared" si="182"/>
        <v>16190</v>
      </c>
      <c r="T502" s="25">
        <f t="shared" si="171"/>
        <v>0</v>
      </c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>
        <f t="shared" si="172"/>
        <v>0</v>
      </c>
      <c r="AI502" s="25"/>
      <c r="AJ502" s="25"/>
      <c r="AK502" s="25"/>
      <c r="AL502" s="25"/>
      <c r="AM502" s="25"/>
      <c r="AN502" s="25"/>
      <c r="AO502" s="25"/>
      <c r="AP502" s="25"/>
      <c r="AQ502" s="38" t="s">
        <v>1127</v>
      </c>
      <c r="AR502" s="18"/>
      <c r="AS502" s="38" t="s">
        <v>1131</v>
      </c>
      <c r="AT502" s="18"/>
      <c r="AU502" s="18"/>
      <c r="AV502" s="18"/>
      <c r="AW502" s="18"/>
      <c r="AX502" s="76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</row>
    <row r="503" spans="1:75" s="11" customFormat="1" ht="45.75" customHeight="1" x14ac:dyDescent="0.25">
      <c r="A503" s="9"/>
      <c r="B503" s="61"/>
      <c r="C503" s="73"/>
      <c r="D503" s="9"/>
      <c r="E503" s="73" t="s">
        <v>1831</v>
      </c>
      <c r="F503" s="9"/>
      <c r="G503" s="69" t="s">
        <v>1822</v>
      </c>
      <c r="H503" s="71" t="s">
        <v>1823</v>
      </c>
      <c r="I503" s="25">
        <v>61600</v>
      </c>
      <c r="J503" s="25">
        <v>0</v>
      </c>
      <c r="K503" s="25">
        <v>0</v>
      </c>
      <c r="L503" s="25">
        <v>61600</v>
      </c>
      <c r="M503" s="26">
        <v>34.99</v>
      </c>
      <c r="N503" s="27">
        <f>L503*M503</f>
        <v>2155384</v>
      </c>
      <c r="O503" s="27">
        <f>$N$503/4</f>
        <v>538846</v>
      </c>
      <c r="P503" s="27">
        <f t="shared" ref="P503:R503" si="186">$N$503/4</f>
        <v>538846</v>
      </c>
      <c r="Q503" s="27">
        <f t="shared" si="186"/>
        <v>538846</v>
      </c>
      <c r="R503" s="27">
        <f t="shared" si="186"/>
        <v>538846</v>
      </c>
      <c r="S503" s="74">
        <f t="shared" si="182"/>
        <v>61600</v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38"/>
      <c r="AR503" s="18"/>
      <c r="AS503" s="38"/>
      <c r="AT503" s="18"/>
      <c r="AU503" s="18"/>
      <c r="AV503" s="18"/>
      <c r="AW503" s="18"/>
      <c r="AX503" s="76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</row>
    <row r="504" spans="1:75" s="11" customFormat="1" ht="45.75" customHeight="1" x14ac:dyDescent="0.25">
      <c r="A504" s="9"/>
      <c r="B504" s="61" t="s">
        <v>1456</v>
      </c>
      <c r="C504" s="73" t="s">
        <v>1327</v>
      </c>
      <c r="D504" s="9"/>
      <c r="E504" s="73" t="s">
        <v>1833</v>
      </c>
      <c r="F504" s="9"/>
      <c r="G504" s="69" t="s">
        <v>563</v>
      </c>
      <c r="H504" s="71" t="s">
        <v>564</v>
      </c>
      <c r="I504" s="25">
        <v>18270</v>
      </c>
      <c r="J504" s="25">
        <v>3000</v>
      </c>
      <c r="K504" s="25">
        <v>0</v>
      </c>
      <c r="L504" s="25">
        <f>I504+J504</f>
        <v>21270</v>
      </c>
      <c r="M504" s="26">
        <v>54.752000000000002</v>
      </c>
      <c r="N504" s="27">
        <f>L504*M504</f>
        <v>1164575.04</v>
      </c>
      <c r="O504" s="27">
        <f>$N$504/4</f>
        <v>291143.76</v>
      </c>
      <c r="P504" s="27">
        <f t="shared" ref="P504:R504" si="187">$N$504/4</f>
        <v>291143.76</v>
      </c>
      <c r="Q504" s="27">
        <f t="shared" si="187"/>
        <v>291143.76</v>
      </c>
      <c r="R504" s="27">
        <f t="shared" si="187"/>
        <v>291143.76</v>
      </c>
      <c r="S504" s="74">
        <f t="shared" si="182"/>
        <v>21270</v>
      </c>
      <c r="T504" s="25">
        <f t="shared" si="171"/>
        <v>0</v>
      </c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>
        <f t="shared" si="172"/>
        <v>0</v>
      </c>
      <c r="AI504" s="25"/>
      <c r="AJ504" s="25"/>
      <c r="AK504" s="25"/>
      <c r="AL504" s="25"/>
      <c r="AM504" s="25"/>
      <c r="AN504" s="25"/>
      <c r="AO504" s="25"/>
      <c r="AP504" s="25"/>
      <c r="AQ504" s="38" t="s">
        <v>1127</v>
      </c>
      <c r="AR504" s="18"/>
      <c r="AS504" s="38" t="s">
        <v>1131</v>
      </c>
      <c r="AT504" s="18"/>
      <c r="AU504" s="18"/>
      <c r="AV504" s="18"/>
      <c r="AW504" s="18"/>
      <c r="AX504" s="76" t="s">
        <v>1395</v>
      </c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</row>
    <row r="505" spans="1:75" s="11" customFormat="1" ht="45.75" customHeight="1" x14ac:dyDescent="0.25">
      <c r="A505" s="9"/>
      <c r="B505" s="61" t="s">
        <v>1456</v>
      </c>
      <c r="C505" s="73" t="s">
        <v>1327</v>
      </c>
      <c r="D505" s="9"/>
      <c r="E505" s="73" t="s">
        <v>1836</v>
      </c>
      <c r="F505" s="9"/>
      <c r="G505" s="69" t="s">
        <v>563</v>
      </c>
      <c r="H505" s="71" t="s">
        <v>565</v>
      </c>
      <c r="I505" s="25">
        <v>23330</v>
      </c>
      <c r="J505" s="25">
        <v>2000</v>
      </c>
      <c r="K505" s="25">
        <v>0</v>
      </c>
      <c r="L505" s="25">
        <f>I505+J505</f>
        <v>25330</v>
      </c>
      <c r="M505" s="26">
        <v>16.321000000000002</v>
      </c>
      <c r="N505" s="27">
        <f>L505*M505</f>
        <v>413410.93000000005</v>
      </c>
      <c r="O505" s="27">
        <f>$N$505/4</f>
        <v>103352.73250000001</v>
      </c>
      <c r="P505" s="27">
        <f t="shared" ref="P505:R505" si="188">$N$505/4</f>
        <v>103352.73250000001</v>
      </c>
      <c r="Q505" s="27">
        <f t="shared" si="188"/>
        <v>103352.73250000001</v>
      </c>
      <c r="R505" s="27">
        <f t="shared" si="188"/>
        <v>103352.73250000001</v>
      </c>
      <c r="S505" s="74">
        <f t="shared" si="182"/>
        <v>25330</v>
      </c>
      <c r="T505" s="25">
        <f t="shared" si="171"/>
        <v>0</v>
      </c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>
        <f t="shared" si="172"/>
        <v>0</v>
      </c>
      <c r="AI505" s="25"/>
      <c r="AJ505" s="25"/>
      <c r="AK505" s="25"/>
      <c r="AL505" s="25"/>
      <c r="AM505" s="25"/>
      <c r="AN505" s="25"/>
      <c r="AO505" s="25"/>
      <c r="AP505" s="25"/>
      <c r="AQ505" s="38" t="s">
        <v>1127</v>
      </c>
      <c r="AR505" s="18"/>
      <c r="AS505" s="38" t="s">
        <v>1131</v>
      </c>
      <c r="AT505" s="18"/>
      <c r="AU505" s="18"/>
      <c r="AV505" s="18"/>
      <c r="AW505" s="18"/>
      <c r="AX505" s="76" t="s">
        <v>1395</v>
      </c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</row>
    <row r="506" spans="1:75" s="11" customFormat="1" ht="45.75" customHeight="1" x14ac:dyDescent="0.25">
      <c r="A506" s="9"/>
      <c r="B506" s="61" t="s">
        <v>1456</v>
      </c>
      <c r="C506" s="73" t="s">
        <v>1327</v>
      </c>
      <c r="D506" s="9"/>
      <c r="E506" s="73"/>
      <c r="F506" s="9"/>
      <c r="G506" s="69" t="s">
        <v>566</v>
      </c>
      <c r="H506" s="71" t="s">
        <v>460</v>
      </c>
      <c r="I506" s="25">
        <v>2516100</v>
      </c>
      <c r="J506" s="25">
        <v>0</v>
      </c>
      <c r="K506" s="25">
        <v>20000</v>
      </c>
      <c r="L506" s="25">
        <v>2536100</v>
      </c>
      <c r="M506" s="26">
        <v>0.113</v>
      </c>
      <c r="N506" s="27">
        <v>287332.52169999998</v>
      </c>
      <c r="O506" s="27">
        <v>71833.13</v>
      </c>
      <c r="P506" s="27">
        <v>71833.13</v>
      </c>
      <c r="Q506" s="27">
        <v>71833.13</v>
      </c>
      <c r="R506" s="27">
        <v>71833.13</v>
      </c>
      <c r="S506" s="74">
        <f t="shared" si="182"/>
        <v>2536100</v>
      </c>
      <c r="T506" s="25">
        <f t="shared" si="171"/>
        <v>0</v>
      </c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>
        <f t="shared" si="172"/>
        <v>0</v>
      </c>
      <c r="AI506" s="25"/>
      <c r="AJ506" s="25"/>
      <c r="AK506" s="25"/>
      <c r="AL506" s="25"/>
      <c r="AM506" s="25"/>
      <c r="AN506" s="25"/>
      <c r="AO506" s="25"/>
      <c r="AP506" s="25"/>
      <c r="AQ506" s="38" t="s">
        <v>1127</v>
      </c>
      <c r="AR506" s="18"/>
      <c r="AS506" s="38" t="s">
        <v>1131</v>
      </c>
      <c r="AT506" s="18"/>
      <c r="AU506" s="18"/>
      <c r="AV506" s="18"/>
      <c r="AW506" s="18"/>
      <c r="AX506" s="76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</row>
    <row r="507" spans="1:75" s="11" customFormat="1" ht="45.75" customHeight="1" x14ac:dyDescent="0.25">
      <c r="A507" s="9"/>
      <c r="B507" s="61" t="s">
        <v>1456</v>
      </c>
      <c r="C507" s="73" t="s">
        <v>1327</v>
      </c>
      <c r="D507" s="9"/>
      <c r="E507" s="73"/>
      <c r="F507" s="9"/>
      <c r="G507" s="69" t="s">
        <v>566</v>
      </c>
      <c r="H507" s="71" t="s">
        <v>567</v>
      </c>
      <c r="I507" s="25">
        <v>125000</v>
      </c>
      <c r="J507" s="25">
        <v>0</v>
      </c>
      <c r="K507" s="25">
        <v>0</v>
      </c>
      <c r="L507" s="25">
        <v>125000</v>
      </c>
      <c r="M507" s="26">
        <v>0.20599999999999999</v>
      </c>
      <c r="N507" s="27">
        <v>25715.4375</v>
      </c>
      <c r="O507" s="27">
        <v>6428.86</v>
      </c>
      <c r="P507" s="27">
        <v>6428.86</v>
      </c>
      <c r="Q507" s="27">
        <v>6428.86</v>
      </c>
      <c r="R507" s="27">
        <v>6428.86</v>
      </c>
      <c r="S507" s="74">
        <f t="shared" si="182"/>
        <v>125000</v>
      </c>
      <c r="T507" s="25">
        <f t="shared" si="171"/>
        <v>0</v>
      </c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>
        <f t="shared" si="172"/>
        <v>0</v>
      </c>
      <c r="AI507" s="25"/>
      <c r="AJ507" s="25"/>
      <c r="AK507" s="25"/>
      <c r="AL507" s="25"/>
      <c r="AM507" s="25"/>
      <c r="AN507" s="25"/>
      <c r="AO507" s="25"/>
      <c r="AP507" s="25"/>
      <c r="AQ507" s="38" t="s">
        <v>1127</v>
      </c>
      <c r="AR507" s="18"/>
      <c r="AS507" s="38" t="s">
        <v>1131</v>
      </c>
      <c r="AT507" s="18"/>
      <c r="AU507" s="18"/>
      <c r="AV507" s="18"/>
      <c r="AW507" s="18"/>
      <c r="AX507" s="76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</row>
    <row r="508" spans="1:75" s="11" customFormat="1" ht="45.75" customHeight="1" x14ac:dyDescent="0.25">
      <c r="A508" s="9"/>
      <c r="B508" s="61" t="s">
        <v>1513</v>
      </c>
      <c r="C508" s="73" t="s">
        <v>1327</v>
      </c>
      <c r="D508" s="9"/>
      <c r="E508" s="73" t="s">
        <v>1831</v>
      </c>
      <c r="F508" s="9"/>
      <c r="G508" s="69" t="s">
        <v>1820</v>
      </c>
      <c r="H508" s="71" t="s">
        <v>1821</v>
      </c>
      <c r="I508" s="25">
        <v>121752</v>
      </c>
      <c r="J508" s="25">
        <v>0</v>
      </c>
      <c r="K508" s="25">
        <v>0</v>
      </c>
      <c r="L508" s="25">
        <v>121752</v>
      </c>
      <c r="M508" s="26">
        <v>56.18</v>
      </c>
      <c r="N508" s="27">
        <f>L508*M508</f>
        <v>6840027.3600000003</v>
      </c>
      <c r="O508" s="27">
        <f>$N$508/4</f>
        <v>1710006.84</v>
      </c>
      <c r="P508" s="27">
        <f t="shared" ref="P508:R508" si="189">$N$508/4</f>
        <v>1710006.84</v>
      </c>
      <c r="Q508" s="27">
        <f t="shared" si="189"/>
        <v>1710006.84</v>
      </c>
      <c r="R508" s="27">
        <f t="shared" si="189"/>
        <v>1710006.84</v>
      </c>
      <c r="S508" s="74">
        <f t="shared" si="182"/>
        <v>121752</v>
      </c>
      <c r="T508" s="25">
        <f t="shared" si="171"/>
        <v>0</v>
      </c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>
        <f t="shared" si="172"/>
        <v>0</v>
      </c>
      <c r="AI508" s="25"/>
      <c r="AJ508" s="25"/>
      <c r="AK508" s="25"/>
      <c r="AL508" s="25"/>
      <c r="AM508" s="25"/>
      <c r="AN508" s="25"/>
      <c r="AO508" s="25"/>
      <c r="AP508" s="25"/>
      <c r="AQ508" s="38" t="s">
        <v>1310</v>
      </c>
      <c r="AR508" s="18"/>
      <c r="AS508" s="38"/>
      <c r="AT508" s="18"/>
      <c r="AU508" s="18" t="s">
        <v>1132</v>
      </c>
      <c r="AV508" s="18"/>
      <c r="AW508" s="18">
        <v>45076</v>
      </c>
      <c r="AX508" s="76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</row>
    <row r="509" spans="1:75" s="11" customFormat="1" ht="45.75" customHeight="1" x14ac:dyDescent="0.25">
      <c r="A509" s="9"/>
      <c r="B509" s="61" t="s">
        <v>1326</v>
      </c>
      <c r="C509" s="73" t="s">
        <v>1327</v>
      </c>
      <c r="D509" s="9"/>
      <c r="E509" s="73"/>
      <c r="F509" s="9"/>
      <c r="G509" s="69" t="s">
        <v>568</v>
      </c>
      <c r="H509" s="71" t="s">
        <v>430</v>
      </c>
      <c r="I509" s="25">
        <v>4250</v>
      </c>
      <c r="J509" s="25">
        <v>0</v>
      </c>
      <c r="K509" s="25">
        <v>0</v>
      </c>
      <c r="L509" s="25">
        <v>4250</v>
      </c>
      <c r="M509" s="26">
        <v>7.2359999999999998</v>
      </c>
      <c r="N509" s="27">
        <v>30753.427100000001</v>
      </c>
      <c r="O509" s="27">
        <v>7688.36</v>
      </c>
      <c r="P509" s="27">
        <v>7688.36</v>
      </c>
      <c r="Q509" s="27">
        <v>7688.36</v>
      </c>
      <c r="R509" s="27">
        <v>7688.36</v>
      </c>
      <c r="S509" s="74">
        <f t="shared" si="182"/>
        <v>4250</v>
      </c>
      <c r="T509" s="25">
        <f t="shared" si="171"/>
        <v>0</v>
      </c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>
        <f t="shared" si="172"/>
        <v>0</v>
      </c>
      <c r="AI509" s="25"/>
      <c r="AJ509" s="25"/>
      <c r="AK509" s="25"/>
      <c r="AL509" s="25"/>
      <c r="AM509" s="25"/>
      <c r="AN509" s="25"/>
      <c r="AO509" s="25"/>
      <c r="AP509" s="25"/>
      <c r="AQ509" s="38" t="s">
        <v>1126</v>
      </c>
      <c r="AR509" s="18"/>
      <c r="AS509" s="38"/>
      <c r="AT509" s="18"/>
      <c r="AU509" s="18" t="s">
        <v>1132</v>
      </c>
      <c r="AV509" s="18"/>
      <c r="AW509" s="18"/>
      <c r="AX509" s="76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</row>
    <row r="510" spans="1:75" s="11" customFormat="1" ht="45.75" customHeight="1" x14ac:dyDescent="0.25">
      <c r="A510" s="9"/>
      <c r="B510" s="61" t="s">
        <v>1437</v>
      </c>
      <c r="C510" s="73" t="s">
        <v>1327</v>
      </c>
      <c r="D510" s="9"/>
      <c r="E510" s="73"/>
      <c r="F510" s="9"/>
      <c r="G510" s="69" t="s">
        <v>568</v>
      </c>
      <c r="H510" s="71" t="s">
        <v>569</v>
      </c>
      <c r="I510" s="25">
        <v>12130</v>
      </c>
      <c r="J510" s="25">
        <v>0</v>
      </c>
      <c r="K510" s="25">
        <v>0</v>
      </c>
      <c r="L510" s="25">
        <v>12130</v>
      </c>
      <c r="M510" s="26">
        <v>10.879</v>
      </c>
      <c r="N510" s="27">
        <v>131968.2562</v>
      </c>
      <c r="O510" s="27">
        <v>32992.06</v>
      </c>
      <c r="P510" s="27">
        <v>32992.06</v>
      </c>
      <c r="Q510" s="27">
        <v>32992.06</v>
      </c>
      <c r="R510" s="27">
        <v>32992.06</v>
      </c>
      <c r="S510" s="74">
        <f t="shared" si="182"/>
        <v>12130</v>
      </c>
      <c r="T510" s="25">
        <f t="shared" si="171"/>
        <v>0</v>
      </c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>
        <f t="shared" si="172"/>
        <v>0</v>
      </c>
      <c r="AI510" s="25"/>
      <c r="AJ510" s="25"/>
      <c r="AK510" s="25"/>
      <c r="AL510" s="25"/>
      <c r="AM510" s="25"/>
      <c r="AN510" s="25"/>
      <c r="AO510" s="25"/>
      <c r="AP510" s="25"/>
      <c r="AQ510" s="38" t="s">
        <v>1126</v>
      </c>
      <c r="AR510" s="18"/>
      <c r="AS510" s="38"/>
      <c r="AT510" s="18"/>
      <c r="AU510" s="18" t="s">
        <v>1132</v>
      </c>
      <c r="AV510" s="18"/>
      <c r="AW510" s="18"/>
      <c r="AX510" s="76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</row>
    <row r="511" spans="1:75" s="11" customFormat="1" ht="45.75" customHeight="1" x14ac:dyDescent="0.25">
      <c r="A511" s="9"/>
      <c r="B511" s="61" t="s">
        <v>1458</v>
      </c>
      <c r="C511" s="73" t="s">
        <v>1327</v>
      </c>
      <c r="D511" s="9"/>
      <c r="E511" s="73"/>
      <c r="F511" s="9"/>
      <c r="G511" s="69" t="s">
        <v>570</v>
      </c>
      <c r="H511" s="71" t="s">
        <v>571</v>
      </c>
      <c r="I511" s="25">
        <v>0</v>
      </c>
      <c r="J511" s="25">
        <v>400</v>
      </c>
      <c r="K511" s="25">
        <v>0</v>
      </c>
      <c r="L511" s="25">
        <v>400</v>
      </c>
      <c r="M511" s="26">
        <v>431.298</v>
      </c>
      <c r="N511" s="27">
        <v>172519.13080000001</v>
      </c>
      <c r="O511" s="27">
        <v>43129.78</v>
      </c>
      <c r="P511" s="27">
        <v>43129.78</v>
      </c>
      <c r="Q511" s="27">
        <v>43129.78</v>
      </c>
      <c r="R511" s="27">
        <v>43129.78</v>
      </c>
      <c r="S511" s="74">
        <f t="shared" si="182"/>
        <v>400</v>
      </c>
      <c r="T511" s="25">
        <f t="shared" si="171"/>
        <v>0</v>
      </c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>
        <f t="shared" si="172"/>
        <v>0</v>
      </c>
      <c r="AI511" s="25"/>
      <c r="AJ511" s="25"/>
      <c r="AK511" s="25"/>
      <c r="AL511" s="25"/>
      <c r="AM511" s="25"/>
      <c r="AN511" s="25"/>
      <c r="AO511" s="25"/>
      <c r="AP511" s="25"/>
      <c r="AQ511" s="38" t="s">
        <v>1126</v>
      </c>
      <c r="AR511" s="18" t="s">
        <v>1133</v>
      </c>
      <c r="AS511" s="38"/>
      <c r="AT511" s="18"/>
      <c r="AU511" s="18"/>
      <c r="AV511" s="18"/>
      <c r="AW511" s="18"/>
      <c r="AX511" s="76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</row>
    <row r="512" spans="1:75" s="11" customFormat="1" ht="45.75" customHeight="1" x14ac:dyDescent="0.25">
      <c r="A512" s="9"/>
      <c r="B512" s="61" t="s">
        <v>1458</v>
      </c>
      <c r="C512" s="73" t="s">
        <v>1327</v>
      </c>
      <c r="D512" s="9"/>
      <c r="E512" s="73"/>
      <c r="F512" s="9"/>
      <c r="G512" s="69" t="s">
        <v>572</v>
      </c>
      <c r="H512" s="71" t="s">
        <v>573</v>
      </c>
      <c r="I512" s="25">
        <v>5350</v>
      </c>
      <c r="J512" s="25">
        <v>0</v>
      </c>
      <c r="K512" s="25">
        <v>0</v>
      </c>
      <c r="L512" s="25">
        <v>5350</v>
      </c>
      <c r="M512" s="26">
        <v>8.0589999999999993</v>
      </c>
      <c r="N512" s="27">
        <v>43115.620600000002</v>
      </c>
      <c r="O512" s="27">
        <v>10778.91</v>
      </c>
      <c r="P512" s="27">
        <v>10778.91</v>
      </c>
      <c r="Q512" s="27">
        <v>10778.91</v>
      </c>
      <c r="R512" s="27">
        <v>10778.91</v>
      </c>
      <c r="S512" s="74">
        <f t="shared" si="182"/>
        <v>5350</v>
      </c>
      <c r="T512" s="25">
        <f t="shared" si="171"/>
        <v>0</v>
      </c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>
        <f t="shared" si="172"/>
        <v>0</v>
      </c>
      <c r="AI512" s="25"/>
      <c r="AJ512" s="25"/>
      <c r="AK512" s="25"/>
      <c r="AL512" s="25"/>
      <c r="AM512" s="25"/>
      <c r="AN512" s="25"/>
      <c r="AO512" s="25"/>
      <c r="AP512" s="25"/>
      <c r="AQ512" s="38" t="s">
        <v>1126</v>
      </c>
      <c r="AR512" s="18" t="s">
        <v>1133</v>
      </c>
      <c r="AS512" s="38"/>
      <c r="AT512" s="18"/>
      <c r="AU512" s="18"/>
      <c r="AV512" s="18"/>
      <c r="AW512" s="18"/>
      <c r="AX512" s="76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</row>
    <row r="513" spans="1:75" s="11" customFormat="1" ht="45.75" customHeight="1" x14ac:dyDescent="0.25">
      <c r="A513" s="9"/>
      <c r="B513" s="61" t="s">
        <v>1456</v>
      </c>
      <c r="C513" s="73" t="s">
        <v>1327</v>
      </c>
      <c r="D513" s="9"/>
      <c r="E513" s="73"/>
      <c r="F513" s="9"/>
      <c r="G513" s="69" t="s">
        <v>574</v>
      </c>
      <c r="H513" s="71" t="s">
        <v>445</v>
      </c>
      <c r="I513" s="25">
        <v>2440</v>
      </c>
      <c r="J513" s="25">
        <v>0</v>
      </c>
      <c r="K513" s="25">
        <v>0</v>
      </c>
      <c r="L513" s="25">
        <v>2440</v>
      </c>
      <c r="M513" s="26">
        <v>1391.5640000000001</v>
      </c>
      <c r="N513" s="27">
        <v>3395417.2324000001</v>
      </c>
      <c r="O513" s="27">
        <v>848854.31</v>
      </c>
      <c r="P513" s="27">
        <v>848854.31</v>
      </c>
      <c r="Q513" s="27">
        <v>848854.31</v>
      </c>
      <c r="R513" s="27">
        <v>848854.31</v>
      </c>
      <c r="S513" s="74">
        <f t="shared" si="182"/>
        <v>2440</v>
      </c>
      <c r="T513" s="25">
        <f t="shared" si="171"/>
        <v>0</v>
      </c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>
        <f t="shared" si="172"/>
        <v>0</v>
      </c>
      <c r="AI513" s="25"/>
      <c r="AJ513" s="25"/>
      <c r="AK513" s="25"/>
      <c r="AL513" s="25"/>
      <c r="AM513" s="25"/>
      <c r="AN513" s="25"/>
      <c r="AO513" s="25"/>
      <c r="AP513" s="25"/>
      <c r="AQ513" s="38" t="s">
        <v>1127</v>
      </c>
      <c r="AR513" s="18"/>
      <c r="AS513" s="38" t="s">
        <v>1164</v>
      </c>
      <c r="AT513" s="18"/>
      <c r="AU513" s="18"/>
      <c r="AV513" s="18"/>
      <c r="AW513" s="18"/>
      <c r="AX513" s="76" t="s">
        <v>1359</v>
      </c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</row>
    <row r="514" spans="1:75" s="11" customFormat="1" ht="45.75" customHeight="1" x14ac:dyDescent="0.25">
      <c r="A514" s="9"/>
      <c r="B514" s="61" t="s">
        <v>1442</v>
      </c>
      <c r="C514" s="73" t="s">
        <v>1327</v>
      </c>
      <c r="D514" s="9"/>
      <c r="E514" s="73"/>
      <c r="F514" s="9"/>
      <c r="G514" s="69" t="s">
        <v>575</v>
      </c>
      <c r="H514" s="71" t="s">
        <v>576</v>
      </c>
      <c r="I514" s="25">
        <v>164800</v>
      </c>
      <c r="J514" s="25">
        <v>0</v>
      </c>
      <c r="K514" s="25">
        <v>600</v>
      </c>
      <c r="L514" s="25">
        <v>165400</v>
      </c>
      <c r="M514" s="26">
        <v>2.165</v>
      </c>
      <c r="N514" s="27">
        <v>358019.71260000003</v>
      </c>
      <c r="O514" s="27">
        <v>89504.93</v>
      </c>
      <c r="P514" s="27">
        <v>89504.93</v>
      </c>
      <c r="Q514" s="27">
        <v>89504.93</v>
      </c>
      <c r="R514" s="27">
        <v>89504.93</v>
      </c>
      <c r="S514" s="74">
        <f t="shared" si="182"/>
        <v>165800</v>
      </c>
      <c r="T514" s="25">
        <f t="shared" ref="T514:T548" si="190">U514+V514+W514+X514+Y514+Z514+AA514+AB514+AC514+AD514+AE514+AF514+AG514+AH514</f>
        <v>400</v>
      </c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>
        <v>400</v>
      </c>
      <c r="AH514" s="25">
        <f t="shared" ref="AH514:AH548" si="191">AJ514+AK514+AL514+AM514+AN514+AO514+AP514+AI514</f>
        <v>0</v>
      </c>
      <c r="AI514" s="25"/>
      <c r="AJ514" s="25"/>
      <c r="AK514" s="25"/>
      <c r="AL514" s="25"/>
      <c r="AM514" s="25"/>
      <c r="AN514" s="25"/>
      <c r="AO514" s="25"/>
      <c r="AP514" s="25"/>
      <c r="AQ514" s="38" t="s">
        <v>1310</v>
      </c>
      <c r="AR514" s="18"/>
      <c r="AS514" s="38" t="s">
        <v>1131</v>
      </c>
      <c r="AT514" s="18"/>
      <c r="AU514" s="18" t="s">
        <v>1298</v>
      </c>
      <c r="AV514" s="18"/>
      <c r="AW514" s="18"/>
      <c r="AX514" s="76" t="s">
        <v>1365</v>
      </c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</row>
    <row r="515" spans="1:75" s="11" customFormat="1" ht="45.75" customHeight="1" x14ac:dyDescent="0.25">
      <c r="A515" s="9"/>
      <c r="B515" s="61" t="s">
        <v>1456</v>
      </c>
      <c r="C515" s="73" t="s">
        <v>1327</v>
      </c>
      <c r="D515" s="9"/>
      <c r="E515" s="73"/>
      <c r="F515" s="9"/>
      <c r="G515" s="69" t="s">
        <v>577</v>
      </c>
      <c r="H515" s="71" t="s">
        <v>578</v>
      </c>
      <c r="I515" s="25">
        <v>14800</v>
      </c>
      <c r="J515" s="25">
        <v>0</v>
      </c>
      <c r="K515" s="25">
        <v>0</v>
      </c>
      <c r="L515" s="25">
        <v>14800</v>
      </c>
      <c r="M515" s="26">
        <v>29.49</v>
      </c>
      <c r="N515" s="27">
        <v>436452.24420000002</v>
      </c>
      <c r="O515" s="27">
        <v>109113.06</v>
      </c>
      <c r="P515" s="27">
        <v>109113.06</v>
      </c>
      <c r="Q515" s="27">
        <v>109113.06</v>
      </c>
      <c r="R515" s="27">
        <v>109113.06</v>
      </c>
      <c r="S515" s="74">
        <f t="shared" si="182"/>
        <v>15100</v>
      </c>
      <c r="T515" s="25">
        <f t="shared" si="190"/>
        <v>300</v>
      </c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>
        <v>300</v>
      </c>
      <c r="AH515" s="25">
        <f t="shared" si="191"/>
        <v>0</v>
      </c>
      <c r="AI515" s="25"/>
      <c r="AJ515" s="25"/>
      <c r="AK515" s="25"/>
      <c r="AL515" s="25"/>
      <c r="AM515" s="25"/>
      <c r="AN515" s="25"/>
      <c r="AO515" s="25"/>
      <c r="AP515" s="25"/>
      <c r="AQ515" s="38" t="s">
        <v>1127</v>
      </c>
      <c r="AR515" s="18"/>
      <c r="AS515" s="38" t="s">
        <v>1131</v>
      </c>
      <c r="AT515" s="18"/>
      <c r="AU515" s="18"/>
      <c r="AV515" s="18"/>
      <c r="AW515" s="18"/>
      <c r="AX515" s="76" t="s">
        <v>1366</v>
      </c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</row>
    <row r="516" spans="1:75" s="11" customFormat="1" ht="45.75" customHeight="1" x14ac:dyDescent="0.25">
      <c r="A516" s="9"/>
      <c r="B516" s="61" t="s">
        <v>1456</v>
      </c>
      <c r="C516" s="73" t="s">
        <v>1327</v>
      </c>
      <c r="D516" s="9"/>
      <c r="E516" s="73"/>
      <c r="F516" s="9"/>
      <c r="G516" s="69" t="s">
        <v>577</v>
      </c>
      <c r="H516" s="71" t="s">
        <v>579</v>
      </c>
      <c r="I516" s="25">
        <v>7650</v>
      </c>
      <c r="J516" s="25">
        <v>0</v>
      </c>
      <c r="K516" s="25">
        <v>0</v>
      </c>
      <c r="L516" s="25">
        <v>7650</v>
      </c>
      <c r="M516" s="26">
        <v>48.353999999999999</v>
      </c>
      <c r="N516" s="27">
        <v>369907.84759999998</v>
      </c>
      <c r="O516" s="27">
        <v>92476.96</v>
      </c>
      <c r="P516" s="27">
        <v>92476.96</v>
      </c>
      <c r="Q516" s="27">
        <v>92476.96</v>
      </c>
      <c r="R516" s="27">
        <v>92476.96</v>
      </c>
      <c r="S516" s="74">
        <f t="shared" si="182"/>
        <v>7650</v>
      </c>
      <c r="T516" s="25">
        <f t="shared" si="190"/>
        <v>0</v>
      </c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>
        <f t="shared" si="191"/>
        <v>0</v>
      </c>
      <c r="AI516" s="25"/>
      <c r="AJ516" s="25"/>
      <c r="AK516" s="25"/>
      <c r="AL516" s="25"/>
      <c r="AM516" s="25"/>
      <c r="AN516" s="25"/>
      <c r="AO516" s="25"/>
      <c r="AP516" s="25"/>
      <c r="AQ516" s="38" t="s">
        <v>1127</v>
      </c>
      <c r="AR516" s="18"/>
      <c r="AS516" s="38" t="s">
        <v>1131</v>
      </c>
      <c r="AT516" s="18"/>
      <c r="AU516" s="18"/>
      <c r="AV516" s="18"/>
      <c r="AW516" s="18"/>
      <c r="AX516" s="76" t="s">
        <v>1393</v>
      </c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</row>
    <row r="517" spans="1:75" s="11" customFormat="1" ht="45.75" customHeight="1" x14ac:dyDescent="0.25">
      <c r="A517" s="9"/>
      <c r="B517" s="61" t="s">
        <v>1456</v>
      </c>
      <c r="C517" s="73" t="s">
        <v>1327</v>
      </c>
      <c r="D517" s="9"/>
      <c r="E517" s="73"/>
      <c r="F517" s="9"/>
      <c r="G517" s="69" t="s">
        <v>577</v>
      </c>
      <c r="H517" s="71" t="s">
        <v>580</v>
      </c>
      <c r="I517" s="25">
        <v>15690</v>
      </c>
      <c r="J517" s="25">
        <v>0</v>
      </c>
      <c r="K517" s="25">
        <v>0</v>
      </c>
      <c r="L517" s="25">
        <v>15690</v>
      </c>
      <c r="M517" s="26">
        <v>92.936000000000007</v>
      </c>
      <c r="N517" s="27">
        <v>1458171.1196999999</v>
      </c>
      <c r="O517" s="27">
        <v>364542.78</v>
      </c>
      <c r="P517" s="27">
        <v>364542.78</v>
      </c>
      <c r="Q517" s="27">
        <v>364542.78</v>
      </c>
      <c r="R517" s="27">
        <v>364542.78</v>
      </c>
      <c r="S517" s="74">
        <f t="shared" si="182"/>
        <v>15690</v>
      </c>
      <c r="T517" s="25">
        <f t="shared" si="190"/>
        <v>0</v>
      </c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>
        <f t="shared" si="191"/>
        <v>0</v>
      </c>
      <c r="AI517" s="25"/>
      <c r="AJ517" s="25"/>
      <c r="AK517" s="25"/>
      <c r="AL517" s="25"/>
      <c r="AM517" s="25"/>
      <c r="AN517" s="25"/>
      <c r="AO517" s="25"/>
      <c r="AP517" s="25"/>
      <c r="AQ517" s="38" t="s">
        <v>1127</v>
      </c>
      <c r="AR517" s="18"/>
      <c r="AS517" s="38" t="s">
        <v>1131</v>
      </c>
      <c r="AT517" s="18"/>
      <c r="AU517" s="18"/>
      <c r="AV517" s="18"/>
      <c r="AW517" s="18"/>
      <c r="AX517" s="76" t="s">
        <v>1394</v>
      </c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</row>
    <row r="518" spans="1:75" s="11" customFormat="1" ht="45.75" customHeight="1" x14ac:dyDescent="0.25">
      <c r="A518" s="9"/>
      <c r="B518" s="61" t="s">
        <v>1545</v>
      </c>
      <c r="C518" s="73" t="s">
        <v>1327</v>
      </c>
      <c r="D518" s="9"/>
      <c r="E518" s="73" t="s">
        <v>1786</v>
      </c>
      <c r="F518" s="9"/>
      <c r="G518" s="69" t="s">
        <v>581</v>
      </c>
      <c r="H518" s="71" t="s">
        <v>1511</v>
      </c>
      <c r="I518" s="25">
        <v>15460</v>
      </c>
      <c r="J518" s="25">
        <v>0</v>
      </c>
      <c r="K518" s="25">
        <v>0</v>
      </c>
      <c r="L518" s="25">
        <v>15460</v>
      </c>
      <c r="M518" s="26">
        <v>25.67</v>
      </c>
      <c r="N518" s="27">
        <v>396920.04</v>
      </c>
      <c r="O518" s="27">
        <v>99230.01</v>
      </c>
      <c r="P518" s="27">
        <v>99230.01</v>
      </c>
      <c r="Q518" s="27">
        <v>99230.01</v>
      </c>
      <c r="R518" s="27">
        <v>99230.01</v>
      </c>
      <c r="S518" s="74">
        <f t="shared" si="182"/>
        <v>15460</v>
      </c>
      <c r="T518" s="25">
        <f t="shared" si="190"/>
        <v>0</v>
      </c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>
        <f t="shared" si="191"/>
        <v>0</v>
      </c>
      <c r="AI518" s="25"/>
      <c r="AJ518" s="25"/>
      <c r="AK518" s="25"/>
      <c r="AL518" s="25"/>
      <c r="AM518" s="25"/>
      <c r="AN518" s="25"/>
      <c r="AO518" s="25"/>
      <c r="AP518" s="25"/>
      <c r="AQ518" s="38" t="s">
        <v>1126</v>
      </c>
      <c r="AR518" s="18"/>
      <c r="AS518" s="38"/>
      <c r="AT518" s="18"/>
      <c r="AU518" s="18" t="s">
        <v>1132</v>
      </c>
      <c r="AV518" s="18"/>
      <c r="AW518" s="18"/>
      <c r="AX518" s="76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</row>
    <row r="519" spans="1:75" s="11" customFormat="1" ht="45.75" customHeight="1" x14ac:dyDescent="0.25">
      <c r="A519" s="9"/>
      <c r="B519" s="61" t="s">
        <v>1513</v>
      </c>
      <c r="C519" s="73" t="s">
        <v>1327</v>
      </c>
      <c r="D519" s="9"/>
      <c r="E519" s="73"/>
      <c r="F519" s="9"/>
      <c r="G519" s="69" t="s">
        <v>582</v>
      </c>
      <c r="H519" s="71" t="s">
        <v>583</v>
      </c>
      <c r="I519" s="25">
        <v>0</v>
      </c>
      <c r="J519" s="25">
        <v>24</v>
      </c>
      <c r="K519" s="25">
        <v>0</v>
      </c>
      <c r="L519" s="25">
        <v>24</v>
      </c>
      <c r="M519" s="26">
        <v>7092.8190000000004</v>
      </c>
      <c r="N519" s="27">
        <v>170227.6453</v>
      </c>
      <c r="O519" s="27">
        <v>42556.91</v>
      </c>
      <c r="P519" s="27">
        <v>42556.91</v>
      </c>
      <c r="Q519" s="27">
        <v>42556.91</v>
      </c>
      <c r="R519" s="27">
        <v>42556.91</v>
      </c>
      <c r="S519" s="74">
        <f t="shared" si="182"/>
        <v>24</v>
      </c>
      <c r="T519" s="25">
        <f t="shared" si="190"/>
        <v>0</v>
      </c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>
        <f t="shared" si="191"/>
        <v>0</v>
      </c>
      <c r="AI519" s="25"/>
      <c r="AJ519" s="25"/>
      <c r="AK519" s="25"/>
      <c r="AL519" s="25"/>
      <c r="AM519" s="25"/>
      <c r="AN519" s="25"/>
      <c r="AO519" s="25"/>
      <c r="AP519" s="25"/>
      <c r="AQ519" s="38" t="s">
        <v>1310</v>
      </c>
      <c r="AR519" s="18"/>
      <c r="AS519" s="38"/>
      <c r="AT519" s="18"/>
      <c r="AU519" s="18" t="s">
        <v>1132</v>
      </c>
      <c r="AV519" s="18"/>
      <c r="AW519" s="18"/>
      <c r="AX519" s="76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</row>
    <row r="520" spans="1:75" s="11" customFormat="1" ht="45.75" customHeight="1" x14ac:dyDescent="0.25">
      <c r="A520" s="9"/>
      <c r="B520" s="61" t="s">
        <v>1513</v>
      </c>
      <c r="C520" s="73" t="s">
        <v>1327</v>
      </c>
      <c r="D520" s="9"/>
      <c r="E520" s="73"/>
      <c r="F520" s="9"/>
      <c r="G520" s="69" t="s">
        <v>582</v>
      </c>
      <c r="H520" s="71" t="s">
        <v>584</v>
      </c>
      <c r="I520" s="25">
        <v>0</v>
      </c>
      <c r="J520" s="25">
        <v>24</v>
      </c>
      <c r="K520" s="25">
        <v>0</v>
      </c>
      <c r="L520" s="25">
        <v>24</v>
      </c>
      <c r="M520" s="26">
        <v>7092.8190000000004</v>
      </c>
      <c r="N520" s="27">
        <v>170227.6453</v>
      </c>
      <c r="O520" s="27">
        <v>42556.91</v>
      </c>
      <c r="P520" s="27">
        <v>42556.91</v>
      </c>
      <c r="Q520" s="27">
        <v>42556.91</v>
      </c>
      <c r="R520" s="27">
        <v>42556.91</v>
      </c>
      <c r="S520" s="74">
        <f t="shared" si="182"/>
        <v>24</v>
      </c>
      <c r="T520" s="25">
        <f t="shared" si="190"/>
        <v>0</v>
      </c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>
        <f t="shared" si="191"/>
        <v>0</v>
      </c>
      <c r="AI520" s="25"/>
      <c r="AJ520" s="25"/>
      <c r="AK520" s="25"/>
      <c r="AL520" s="25"/>
      <c r="AM520" s="25"/>
      <c r="AN520" s="25"/>
      <c r="AO520" s="25"/>
      <c r="AP520" s="25"/>
      <c r="AQ520" s="38" t="s">
        <v>1310</v>
      </c>
      <c r="AR520" s="18"/>
      <c r="AS520" s="38"/>
      <c r="AT520" s="18"/>
      <c r="AU520" s="18" t="s">
        <v>1132</v>
      </c>
      <c r="AV520" s="18"/>
      <c r="AW520" s="18"/>
      <c r="AX520" s="76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</row>
    <row r="521" spans="1:75" s="11" customFormat="1" ht="45.75" customHeight="1" x14ac:dyDescent="0.25">
      <c r="A521" s="9"/>
      <c r="B521" s="61" t="s">
        <v>1513</v>
      </c>
      <c r="C521" s="73" t="s">
        <v>1327</v>
      </c>
      <c r="D521" s="9"/>
      <c r="E521" s="73" t="s">
        <v>1497</v>
      </c>
      <c r="F521" s="9"/>
      <c r="G521" s="69" t="s">
        <v>582</v>
      </c>
      <c r="H521" s="71" t="s">
        <v>585</v>
      </c>
      <c r="I521" s="25">
        <v>0</v>
      </c>
      <c r="J521" s="25">
        <v>1004</v>
      </c>
      <c r="K521" s="25">
        <v>0</v>
      </c>
      <c r="L521" s="25">
        <v>1004</v>
      </c>
      <c r="M521" s="26">
        <v>7092.8190000000004</v>
      </c>
      <c r="N521" s="27">
        <f>L521*M521</f>
        <v>7121190.2760000005</v>
      </c>
      <c r="O521" s="27">
        <f>$N$521/4</f>
        <v>1780297.5690000001</v>
      </c>
      <c r="P521" s="27">
        <f t="shared" ref="P521:R521" si="192">$N$521/4</f>
        <v>1780297.5690000001</v>
      </c>
      <c r="Q521" s="27">
        <f t="shared" si="192"/>
        <v>1780297.5690000001</v>
      </c>
      <c r="R521" s="27">
        <f t="shared" si="192"/>
        <v>1780297.5690000001</v>
      </c>
      <c r="S521" s="74">
        <f t="shared" si="182"/>
        <v>1004</v>
      </c>
      <c r="T521" s="25">
        <f t="shared" si="190"/>
        <v>0</v>
      </c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>
        <f t="shared" si="191"/>
        <v>0</v>
      </c>
      <c r="AI521" s="25"/>
      <c r="AJ521" s="25"/>
      <c r="AK521" s="25"/>
      <c r="AL521" s="25"/>
      <c r="AM521" s="25"/>
      <c r="AN521" s="25"/>
      <c r="AO521" s="25"/>
      <c r="AP521" s="25"/>
      <c r="AQ521" s="38" t="s">
        <v>1310</v>
      </c>
      <c r="AR521" s="18"/>
      <c r="AS521" s="38"/>
      <c r="AT521" s="18"/>
      <c r="AU521" s="18" t="s">
        <v>1132</v>
      </c>
      <c r="AV521" s="18"/>
      <c r="AW521" s="18"/>
      <c r="AX521" s="76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</row>
    <row r="522" spans="1:75" s="11" customFormat="1" ht="45.75" customHeight="1" x14ac:dyDescent="0.25">
      <c r="A522" s="9"/>
      <c r="B522" s="61" t="s">
        <v>1316</v>
      </c>
      <c r="C522" s="73" t="s">
        <v>1327</v>
      </c>
      <c r="D522" s="9"/>
      <c r="E522" s="73" t="s">
        <v>1650</v>
      </c>
      <c r="F522" s="9"/>
      <c r="G522" s="69" t="s">
        <v>586</v>
      </c>
      <c r="H522" s="71" t="s">
        <v>325</v>
      </c>
      <c r="I522" s="25">
        <v>881662</v>
      </c>
      <c r="J522" s="25">
        <v>0</v>
      </c>
      <c r="K522" s="25">
        <v>2520</v>
      </c>
      <c r="L522" s="25">
        <v>884182</v>
      </c>
      <c r="M522" s="26">
        <v>4.49</v>
      </c>
      <c r="N522" s="27">
        <v>3969977.18</v>
      </c>
      <c r="O522" s="27">
        <v>992494.3</v>
      </c>
      <c r="P522" s="27">
        <v>992494.3</v>
      </c>
      <c r="Q522" s="27">
        <v>992494.3</v>
      </c>
      <c r="R522" s="27">
        <v>992494.3</v>
      </c>
      <c r="S522" s="74">
        <f t="shared" si="182"/>
        <v>884182</v>
      </c>
      <c r="T522" s="25">
        <f t="shared" si="190"/>
        <v>0</v>
      </c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>
        <f t="shared" si="191"/>
        <v>0</v>
      </c>
      <c r="AI522" s="25"/>
      <c r="AJ522" s="25"/>
      <c r="AK522" s="25"/>
      <c r="AL522" s="25"/>
      <c r="AM522" s="25"/>
      <c r="AN522" s="25"/>
      <c r="AO522" s="25"/>
      <c r="AP522" s="25"/>
      <c r="AQ522" s="38" t="s">
        <v>1127</v>
      </c>
      <c r="AR522" s="18"/>
      <c r="AS522" s="38" t="s">
        <v>1159</v>
      </c>
      <c r="AT522" s="18"/>
      <c r="AU522" s="18"/>
      <c r="AV522" s="18"/>
      <c r="AW522" s="18"/>
      <c r="AX522" s="76" t="s">
        <v>1416</v>
      </c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</row>
    <row r="523" spans="1:75" s="11" customFormat="1" ht="45.75" customHeight="1" x14ac:dyDescent="0.25">
      <c r="A523" s="9"/>
      <c r="B523" s="61"/>
      <c r="C523" s="73"/>
      <c r="D523" s="9"/>
      <c r="E523" s="73" t="s">
        <v>1837</v>
      </c>
      <c r="F523" s="9"/>
      <c r="G523" s="69" t="s">
        <v>1794</v>
      </c>
      <c r="H523" s="71" t="s">
        <v>1795</v>
      </c>
      <c r="I523" s="25">
        <v>0</v>
      </c>
      <c r="J523" s="25">
        <v>7</v>
      </c>
      <c r="K523" s="25">
        <v>0</v>
      </c>
      <c r="L523" s="25">
        <v>7</v>
      </c>
      <c r="M523" s="26">
        <v>30775.73</v>
      </c>
      <c r="N523" s="27">
        <f>L523*M523</f>
        <v>215430.11</v>
      </c>
      <c r="O523" s="27">
        <f>$N$523/4</f>
        <v>53857.527499999997</v>
      </c>
      <c r="P523" s="27">
        <f t="shared" ref="P523:R523" si="193">$N$523/4</f>
        <v>53857.527499999997</v>
      </c>
      <c r="Q523" s="27">
        <f t="shared" si="193"/>
        <v>53857.527499999997</v>
      </c>
      <c r="R523" s="27">
        <f t="shared" si="193"/>
        <v>53857.527499999997</v>
      </c>
      <c r="S523" s="74">
        <f t="shared" si="182"/>
        <v>7</v>
      </c>
      <c r="T523" s="25">
        <f t="shared" si="190"/>
        <v>0</v>
      </c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38"/>
      <c r="AR523" s="18"/>
      <c r="AS523" s="38"/>
      <c r="AT523" s="18"/>
      <c r="AU523" s="18"/>
      <c r="AV523" s="18"/>
      <c r="AW523" s="18"/>
      <c r="AX523" s="76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</row>
    <row r="524" spans="1:75" s="11" customFormat="1" ht="45.75" customHeight="1" x14ac:dyDescent="0.25">
      <c r="A524" s="9"/>
      <c r="B524" s="61" t="s">
        <v>1316</v>
      </c>
      <c r="C524" s="73" t="s">
        <v>1327</v>
      </c>
      <c r="D524" s="9"/>
      <c r="E524" s="73"/>
      <c r="F524" s="9"/>
      <c r="G524" s="69" t="s">
        <v>587</v>
      </c>
      <c r="H524" s="71" t="s">
        <v>579</v>
      </c>
      <c r="I524" s="25">
        <v>18320</v>
      </c>
      <c r="J524" s="25">
        <v>0</v>
      </c>
      <c r="K524" s="25">
        <v>0</v>
      </c>
      <c r="L524" s="25">
        <v>18320</v>
      </c>
      <c r="M524" s="26">
        <v>13.106999999999999</v>
      </c>
      <c r="N524" s="27">
        <v>240114.2677</v>
      </c>
      <c r="O524" s="27">
        <v>60028.57</v>
      </c>
      <c r="P524" s="27">
        <v>60028.57</v>
      </c>
      <c r="Q524" s="27">
        <v>60028.57</v>
      </c>
      <c r="R524" s="27">
        <v>60028.57</v>
      </c>
      <c r="S524" s="74">
        <f t="shared" si="182"/>
        <v>18320</v>
      </c>
      <c r="T524" s="25">
        <f t="shared" si="190"/>
        <v>0</v>
      </c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>
        <f t="shared" si="191"/>
        <v>0</v>
      </c>
      <c r="AI524" s="25"/>
      <c r="AJ524" s="25"/>
      <c r="AK524" s="25"/>
      <c r="AL524" s="25"/>
      <c r="AM524" s="25"/>
      <c r="AN524" s="25"/>
      <c r="AO524" s="25"/>
      <c r="AP524" s="25"/>
      <c r="AQ524" s="38" t="s">
        <v>1127</v>
      </c>
      <c r="AR524" s="18"/>
      <c r="AS524" s="38" t="s">
        <v>1131</v>
      </c>
      <c r="AT524" s="18"/>
      <c r="AU524" s="18" t="s">
        <v>1132</v>
      </c>
      <c r="AV524" s="18"/>
      <c r="AW524" s="18"/>
      <c r="AX524" s="76" t="s">
        <v>1395</v>
      </c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</row>
    <row r="525" spans="1:75" s="11" customFormat="1" ht="45.75" customHeight="1" x14ac:dyDescent="0.25">
      <c r="A525" s="9"/>
      <c r="B525" s="61" t="s">
        <v>1316</v>
      </c>
      <c r="C525" s="73" t="s">
        <v>1327</v>
      </c>
      <c r="D525" s="9"/>
      <c r="E525" s="73"/>
      <c r="F525" s="9"/>
      <c r="G525" s="69" t="s">
        <v>587</v>
      </c>
      <c r="H525" s="71" t="s">
        <v>588</v>
      </c>
      <c r="I525" s="25">
        <v>20440</v>
      </c>
      <c r="J525" s="25">
        <v>0</v>
      </c>
      <c r="K525" s="25">
        <v>0</v>
      </c>
      <c r="L525" s="25">
        <v>20440</v>
      </c>
      <c r="M525" s="26">
        <v>23.533000000000001</v>
      </c>
      <c r="N525" s="27">
        <v>481014.10100000002</v>
      </c>
      <c r="O525" s="27">
        <v>120253.53</v>
      </c>
      <c r="P525" s="27">
        <v>120253.53</v>
      </c>
      <c r="Q525" s="27">
        <v>120253.53</v>
      </c>
      <c r="R525" s="27">
        <v>120253.53</v>
      </c>
      <c r="S525" s="74">
        <f t="shared" si="182"/>
        <v>20440</v>
      </c>
      <c r="T525" s="25">
        <f t="shared" si="190"/>
        <v>0</v>
      </c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>
        <f t="shared" si="191"/>
        <v>0</v>
      </c>
      <c r="AI525" s="25"/>
      <c r="AJ525" s="25"/>
      <c r="AK525" s="25"/>
      <c r="AL525" s="25"/>
      <c r="AM525" s="25"/>
      <c r="AN525" s="25"/>
      <c r="AO525" s="25"/>
      <c r="AP525" s="25"/>
      <c r="AQ525" s="38" t="s">
        <v>1127</v>
      </c>
      <c r="AR525" s="18"/>
      <c r="AS525" s="38" t="s">
        <v>1131</v>
      </c>
      <c r="AT525" s="18"/>
      <c r="AU525" s="18" t="s">
        <v>1132</v>
      </c>
      <c r="AV525" s="18"/>
      <c r="AW525" s="18"/>
      <c r="AX525" s="76" t="s">
        <v>1395</v>
      </c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</row>
    <row r="526" spans="1:75" s="11" customFormat="1" ht="45.75" customHeight="1" x14ac:dyDescent="0.25">
      <c r="A526" s="9"/>
      <c r="B526" s="61" t="s">
        <v>1458</v>
      </c>
      <c r="C526" s="73" t="s">
        <v>1327</v>
      </c>
      <c r="D526" s="9"/>
      <c r="E526" s="73" t="s">
        <v>1687</v>
      </c>
      <c r="F526" s="9"/>
      <c r="G526" s="69" t="s">
        <v>589</v>
      </c>
      <c r="H526" s="71" t="s">
        <v>590</v>
      </c>
      <c r="I526" s="25">
        <v>8508</v>
      </c>
      <c r="J526" s="25">
        <v>0</v>
      </c>
      <c r="K526" s="25">
        <v>0</v>
      </c>
      <c r="L526" s="25">
        <v>8508</v>
      </c>
      <c r="M526" s="26">
        <v>26.658000000000001</v>
      </c>
      <c r="N526" s="27">
        <f>L526*M526</f>
        <v>226806.26400000002</v>
      </c>
      <c r="O526" s="27">
        <f>$N$526/4</f>
        <v>56701.566000000006</v>
      </c>
      <c r="P526" s="27">
        <f t="shared" ref="P526:R526" si="194">$N$526/4</f>
        <v>56701.566000000006</v>
      </c>
      <c r="Q526" s="27">
        <f t="shared" si="194"/>
        <v>56701.566000000006</v>
      </c>
      <c r="R526" s="27">
        <f t="shared" si="194"/>
        <v>56701.566000000006</v>
      </c>
      <c r="S526" s="74">
        <f t="shared" ref="S526:S557" si="195">L526+T526</f>
        <v>8508</v>
      </c>
      <c r="T526" s="25">
        <f t="shared" si="190"/>
        <v>0</v>
      </c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>
        <f t="shared" si="191"/>
        <v>0</v>
      </c>
      <c r="AI526" s="25"/>
      <c r="AJ526" s="25"/>
      <c r="AK526" s="25"/>
      <c r="AL526" s="25"/>
      <c r="AM526" s="25"/>
      <c r="AN526" s="25"/>
      <c r="AO526" s="25"/>
      <c r="AP526" s="25"/>
      <c r="AQ526" s="38" t="s">
        <v>1126</v>
      </c>
      <c r="AR526" s="18"/>
      <c r="AS526" s="38"/>
      <c r="AT526" s="18"/>
      <c r="AU526" s="18" t="s">
        <v>1132</v>
      </c>
      <c r="AV526" s="18"/>
      <c r="AW526" s="18"/>
      <c r="AX526" s="76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</row>
    <row r="527" spans="1:75" s="11" customFormat="1" ht="45.75" customHeight="1" x14ac:dyDescent="0.25">
      <c r="A527" s="9"/>
      <c r="B527" s="61" t="s">
        <v>1458</v>
      </c>
      <c r="C527" s="73" t="s">
        <v>1327</v>
      </c>
      <c r="D527" s="9"/>
      <c r="E527" s="73"/>
      <c r="F527" s="9"/>
      <c r="G527" s="69" t="s">
        <v>589</v>
      </c>
      <c r="H527" s="71" t="s">
        <v>591</v>
      </c>
      <c r="I527" s="25">
        <v>816</v>
      </c>
      <c r="J527" s="25">
        <v>0</v>
      </c>
      <c r="K527" s="25">
        <v>0</v>
      </c>
      <c r="L527" s="25">
        <v>816</v>
      </c>
      <c r="M527" s="26">
        <v>39.805999999999997</v>
      </c>
      <c r="N527" s="27">
        <v>32481.701300000001</v>
      </c>
      <c r="O527" s="27">
        <v>8120.43</v>
      </c>
      <c r="P527" s="27">
        <v>8120.43</v>
      </c>
      <c r="Q527" s="27">
        <v>8120.43</v>
      </c>
      <c r="R527" s="27">
        <v>8120.43</v>
      </c>
      <c r="S527" s="74">
        <f t="shared" si="195"/>
        <v>816</v>
      </c>
      <c r="T527" s="25">
        <f t="shared" si="190"/>
        <v>0</v>
      </c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>
        <f t="shared" si="191"/>
        <v>0</v>
      </c>
      <c r="AI527" s="25"/>
      <c r="AJ527" s="25"/>
      <c r="AK527" s="25"/>
      <c r="AL527" s="25"/>
      <c r="AM527" s="25"/>
      <c r="AN527" s="25"/>
      <c r="AO527" s="25"/>
      <c r="AP527" s="25"/>
      <c r="AQ527" s="38" t="s">
        <v>1126</v>
      </c>
      <c r="AR527" s="18" t="s">
        <v>1133</v>
      </c>
      <c r="AS527" s="38"/>
      <c r="AT527" s="18"/>
      <c r="AU527" s="18"/>
      <c r="AV527" s="18"/>
      <c r="AW527" s="18"/>
      <c r="AX527" s="76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</row>
    <row r="528" spans="1:75" s="11" customFormat="1" ht="45.75" customHeight="1" x14ac:dyDescent="0.25">
      <c r="A528" s="9"/>
      <c r="B528" s="61" t="s">
        <v>1457</v>
      </c>
      <c r="C528" s="73" t="s">
        <v>1327</v>
      </c>
      <c r="D528" s="9"/>
      <c r="E528" s="73"/>
      <c r="F528" s="9"/>
      <c r="G528" s="69" t="s">
        <v>592</v>
      </c>
      <c r="H528" s="71" t="s">
        <v>593</v>
      </c>
      <c r="I528" s="25">
        <v>0</v>
      </c>
      <c r="J528" s="25">
        <v>403</v>
      </c>
      <c r="K528" s="25">
        <v>0</v>
      </c>
      <c r="L528" s="25">
        <v>403</v>
      </c>
      <c r="M528" s="26">
        <v>8179.11</v>
      </c>
      <c r="N528" s="27">
        <v>3296181.4068</v>
      </c>
      <c r="O528" s="27">
        <v>824045.35</v>
      </c>
      <c r="P528" s="27">
        <v>824045.35</v>
      </c>
      <c r="Q528" s="27">
        <v>824045.35</v>
      </c>
      <c r="R528" s="27">
        <v>824045.35</v>
      </c>
      <c r="S528" s="74">
        <f t="shared" si="195"/>
        <v>403</v>
      </c>
      <c r="T528" s="25">
        <f t="shared" si="190"/>
        <v>0</v>
      </c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>
        <f t="shared" si="191"/>
        <v>0</v>
      </c>
      <c r="AI528" s="25"/>
      <c r="AJ528" s="25"/>
      <c r="AK528" s="25"/>
      <c r="AL528" s="25"/>
      <c r="AM528" s="25"/>
      <c r="AN528" s="25"/>
      <c r="AO528" s="25"/>
      <c r="AP528" s="25"/>
      <c r="AQ528" s="38" t="s">
        <v>1310</v>
      </c>
      <c r="AR528" s="18"/>
      <c r="AS528" s="38"/>
      <c r="AT528" s="18"/>
      <c r="AU528" s="18" t="s">
        <v>1132</v>
      </c>
      <c r="AV528" s="18"/>
      <c r="AW528" s="18"/>
      <c r="AX528" s="76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</row>
    <row r="529" spans="1:75" s="11" customFormat="1" ht="45.75" customHeight="1" x14ac:dyDescent="0.25">
      <c r="A529" s="9"/>
      <c r="B529" s="61" t="s">
        <v>1512</v>
      </c>
      <c r="C529" s="73" t="s">
        <v>1327</v>
      </c>
      <c r="D529" s="9"/>
      <c r="E529" s="73"/>
      <c r="F529" s="9"/>
      <c r="G529" s="69" t="s">
        <v>594</v>
      </c>
      <c r="H529" s="71" t="s">
        <v>469</v>
      </c>
      <c r="I529" s="25">
        <v>2466000</v>
      </c>
      <c r="J529" s="25">
        <v>0</v>
      </c>
      <c r="K529" s="25">
        <v>10000</v>
      </c>
      <c r="L529" s="25">
        <v>2476000</v>
      </c>
      <c r="M529" s="26">
        <v>1.2310000000000001</v>
      </c>
      <c r="N529" s="27">
        <v>3048846.122</v>
      </c>
      <c r="O529" s="27">
        <v>762211.53</v>
      </c>
      <c r="P529" s="27">
        <v>762211.53</v>
      </c>
      <c r="Q529" s="27">
        <v>762211.53</v>
      </c>
      <c r="R529" s="27">
        <v>762211.53</v>
      </c>
      <c r="S529" s="74">
        <f t="shared" si="195"/>
        <v>2482000</v>
      </c>
      <c r="T529" s="25">
        <f t="shared" si="190"/>
        <v>6000</v>
      </c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>
        <v>6000</v>
      </c>
      <c r="AH529" s="25">
        <f t="shared" si="191"/>
        <v>0</v>
      </c>
      <c r="AI529" s="25"/>
      <c r="AJ529" s="25"/>
      <c r="AK529" s="25"/>
      <c r="AL529" s="25"/>
      <c r="AM529" s="25"/>
      <c r="AN529" s="25"/>
      <c r="AO529" s="25"/>
      <c r="AP529" s="25"/>
      <c r="AQ529" s="38" t="s">
        <v>1310</v>
      </c>
      <c r="AR529" s="18"/>
      <c r="AS529" s="38"/>
      <c r="AT529" s="18" t="s">
        <v>1150</v>
      </c>
      <c r="AU529" s="18"/>
      <c r="AV529" s="18"/>
      <c r="AW529" s="18"/>
      <c r="AX529" s="76" t="s">
        <v>1392</v>
      </c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</row>
    <row r="530" spans="1:75" s="11" customFormat="1" ht="45.75" customHeight="1" x14ac:dyDescent="0.25">
      <c r="A530" s="9"/>
      <c r="B530" s="61" t="s">
        <v>1661</v>
      </c>
      <c r="C530" s="73" t="s">
        <v>1327</v>
      </c>
      <c r="D530" s="9"/>
      <c r="E530" s="73"/>
      <c r="F530" s="9"/>
      <c r="G530" s="69" t="s">
        <v>595</v>
      </c>
      <c r="H530" s="71" t="s">
        <v>596</v>
      </c>
      <c r="I530" s="25">
        <v>12850</v>
      </c>
      <c r="J530" s="25">
        <v>0</v>
      </c>
      <c r="K530" s="25">
        <v>0</v>
      </c>
      <c r="L530" s="25">
        <v>12850</v>
      </c>
      <c r="M530" s="26">
        <v>31.707999999999998</v>
      </c>
      <c r="N530" s="27">
        <f>L530*M530</f>
        <v>407447.8</v>
      </c>
      <c r="O530" s="27">
        <f>$N$530/4</f>
        <v>101861.95</v>
      </c>
      <c r="P530" s="27">
        <f>$N$530/4</f>
        <v>101861.95</v>
      </c>
      <c r="Q530" s="27">
        <f>$N$530/4</f>
        <v>101861.95</v>
      </c>
      <c r="R530" s="27">
        <f>$N$530/4</f>
        <v>101861.95</v>
      </c>
      <c r="S530" s="74">
        <f t="shared" si="195"/>
        <v>12850</v>
      </c>
      <c r="T530" s="25">
        <f t="shared" si="190"/>
        <v>0</v>
      </c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>
        <f t="shared" si="191"/>
        <v>0</v>
      </c>
      <c r="AI530" s="25"/>
      <c r="AJ530" s="25"/>
      <c r="AK530" s="25"/>
      <c r="AL530" s="25"/>
      <c r="AM530" s="25"/>
      <c r="AN530" s="25"/>
      <c r="AO530" s="25"/>
      <c r="AP530" s="25"/>
      <c r="AQ530" s="38" t="s">
        <v>1127</v>
      </c>
      <c r="AR530" s="18"/>
      <c r="AS530" s="38" t="s">
        <v>1164</v>
      </c>
      <c r="AT530" s="18"/>
      <c r="AU530" s="18"/>
      <c r="AV530" s="18"/>
      <c r="AW530" s="18"/>
      <c r="AX530" s="76" t="s">
        <v>1359</v>
      </c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</row>
    <row r="531" spans="1:75" s="11" customFormat="1" ht="45.75" customHeight="1" x14ac:dyDescent="0.25">
      <c r="A531" s="9"/>
      <c r="B531" s="61" t="s">
        <v>1661</v>
      </c>
      <c r="C531" s="73" t="s">
        <v>1327</v>
      </c>
      <c r="D531" s="9"/>
      <c r="E531" s="73"/>
      <c r="F531" s="9"/>
      <c r="G531" s="69" t="s">
        <v>595</v>
      </c>
      <c r="H531" s="71" t="s">
        <v>597</v>
      </c>
      <c r="I531" s="25">
        <v>24900</v>
      </c>
      <c r="J531" s="25">
        <v>0</v>
      </c>
      <c r="K531" s="25">
        <v>0</v>
      </c>
      <c r="L531" s="25">
        <v>24900</v>
      </c>
      <c r="M531" s="26">
        <v>78.576999999999998</v>
      </c>
      <c r="N531" s="27">
        <v>1956578.0692</v>
      </c>
      <c r="O531" s="27">
        <v>489144.52</v>
      </c>
      <c r="P531" s="27">
        <v>489144.52</v>
      </c>
      <c r="Q531" s="27">
        <v>489144.52</v>
      </c>
      <c r="R531" s="27">
        <v>489144.52</v>
      </c>
      <c r="S531" s="74">
        <f t="shared" si="195"/>
        <v>24910</v>
      </c>
      <c r="T531" s="25">
        <f t="shared" si="190"/>
        <v>10</v>
      </c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>
        <v>10</v>
      </c>
      <c r="AH531" s="25">
        <f t="shared" si="191"/>
        <v>0</v>
      </c>
      <c r="AI531" s="25"/>
      <c r="AJ531" s="25"/>
      <c r="AK531" s="25"/>
      <c r="AL531" s="25"/>
      <c r="AM531" s="25"/>
      <c r="AN531" s="25"/>
      <c r="AO531" s="25"/>
      <c r="AP531" s="25"/>
      <c r="AQ531" s="38" t="s">
        <v>1127</v>
      </c>
      <c r="AR531" s="18"/>
      <c r="AS531" s="38" t="s">
        <v>1164</v>
      </c>
      <c r="AT531" s="18"/>
      <c r="AU531" s="18"/>
      <c r="AV531" s="18"/>
      <c r="AW531" s="18"/>
      <c r="AX531" s="76" t="s">
        <v>1359</v>
      </c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</row>
    <row r="532" spans="1:75" s="11" customFormat="1" ht="45.75" customHeight="1" x14ac:dyDescent="0.25">
      <c r="A532" s="9"/>
      <c r="B532" s="61" t="s">
        <v>1661</v>
      </c>
      <c r="C532" s="73" t="s">
        <v>1327</v>
      </c>
      <c r="D532" s="9"/>
      <c r="E532" s="73"/>
      <c r="F532" s="9"/>
      <c r="G532" s="69" t="s">
        <v>595</v>
      </c>
      <c r="H532" s="71" t="s">
        <v>598</v>
      </c>
      <c r="I532" s="25">
        <v>9850</v>
      </c>
      <c r="J532" s="25">
        <v>0</v>
      </c>
      <c r="K532" s="25">
        <v>0</v>
      </c>
      <c r="L532" s="25">
        <v>9850</v>
      </c>
      <c r="M532" s="26">
        <v>16.085000000000001</v>
      </c>
      <c r="N532" s="27">
        <v>158439.14610000001</v>
      </c>
      <c r="O532" s="27">
        <v>39609.79</v>
      </c>
      <c r="P532" s="27">
        <v>39609.79</v>
      </c>
      <c r="Q532" s="27">
        <v>39609.79</v>
      </c>
      <c r="R532" s="27">
        <v>39609.79</v>
      </c>
      <c r="S532" s="74">
        <f t="shared" si="195"/>
        <v>9900</v>
      </c>
      <c r="T532" s="25">
        <f t="shared" si="190"/>
        <v>50</v>
      </c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>
        <v>50</v>
      </c>
      <c r="AH532" s="25">
        <f t="shared" si="191"/>
        <v>0</v>
      </c>
      <c r="AI532" s="25"/>
      <c r="AJ532" s="25"/>
      <c r="AK532" s="25"/>
      <c r="AL532" s="25"/>
      <c r="AM532" s="25"/>
      <c r="AN532" s="25"/>
      <c r="AO532" s="25"/>
      <c r="AP532" s="25"/>
      <c r="AQ532" s="38" t="s">
        <v>1127</v>
      </c>
      <c r="AR532" s="18"/>
      <c r="AS532" s="38" t="s">
        <v>1164</v>
      </c>
      <c r="AT532" s="18"/>
      <c r="AU532" s="18"/>
      <c r="AV532" s="18"/>
      <c r="AW532" s="18"/>
      <c r="AX532" s="76" t="s">
        <v>1359</v>
      </c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</row>
    <row r="533" spans="1:75" s="11" customFormat="1" ht="45.75" customHeight="1" x14ac:dyDescent="0.25">
      <c r="A533" s="9"/>
      <c r="B533" s="61" t="s">
        <v>1512</v>
      </c>
      <c r="C533" s="73" t="s">
        <v>1327</v>
      </c>
      <c r="D533" s="9"/>
      <c r="E533" s="73"/>
      <c r="F533" s="9"/>
      <c r="G533" s="69" t="s">
        <v>599</v>
      </c>
      <c r="H533" s="71" t="s">
        <v>600</v>
      </c>
      <c r="I533" s="25">
        <v>1000</v>
      </c>
      <c r="J533" s="25">
        <v>0</v>
      </c>
      <c r="K533" s="25">
        <v>0</v>
      </c>
      <c r="L533" s="25">
        <v>1000</v>
      </c>
      <c r="M533" s="26">
        <v>1166.5060000000001</v>
      </c>
      <c r="N533" s="27">
        <v>1166505.912</v>
      </c>
      <c r="O533" s="27">
        <v>291626.48</v>
      </c>
      <c r="P533" s="27">
        <v>291626.48</v>
      </c>
      <c r="Q533" s="27">
        <v>291626.48</v>
      </c>
      <c r="R533" s="27">
        <v>291626.48</v>
      </c>
      <c r="S533" s="74">
        <f t="shared" si="195"/>
        <v>1000</v>
      </c>
      <c r="T533" s="25">
        <f t="shared" si="190"/>
        <v>0</v>
      </c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>
        <f t="shared" si="191"/>
        <v>0</v>
      </c>
      <c r="AI533" s="25"/>
      <c r="AJ533" s="25"/>
      <c r="AK533" s="25"/>
      <c r="AL533" s="25"/>
      <c r="AM533" s="25"/>
      <c r="AN533" s="25"/>
      <c r="AO533" s="25"/>
      <c r="AP533" s="25"/>
      <c r="AQ533" s="38" t="s">
        <v>1310</v>
      </c>
      <c r="AR533" s="18"/>
      <c r="AS533" s="38"/>
      <c r="AT533" s="18"/>
      <c r="AU533" s="18" t="s">
        <v>1132</v>
      </c>
      <c r="AV533" s="18"/>
      <c r="AW533" s="18"/>
      <c r="AX533" s="76" t="s">
        <v>1368</v>
      </c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</row>
    <row r="534" spans="1:75" s="11" customFormat="1" ht="45.75" customHeight="1" x14ac:dyDescent="0.25">
      <c r="A534" s="9"/>
      <c r="B534" s="61" t="s">
        <v>1660</v>
      </c>
      <c r="C534" s="73" t="s">
        <v>1327</v>
      </c>
      <c r="D534" s="9"/>
      <c r="E534" s="73" t="s">
        <v>1806</v>
      </c>
      <c r="F534" s="9"/>
      <c r="G534" s="69" t="s">
        <v>1657</v>
      </c>
      <c r="H534" s="71" t="s">
        <v>1658</v>
      </c>
      <c r="I534" s="25">
        <v>0</v>
      </c>
      <c r="J534" s="25">
        <v>219</v>
      </c>
      <c r="K534" s="25">
        <v>0</v>
      </c>
      <c r="L534" s="25">
        <v>219</v>
      </c>
      <c r="M534" s="26">
        <v>3635.3760000000002</v>
      </c>
      <c r="N534" s="27">
        <f>L534*M534</f>
        <v>796147.34400000004</v>
      </c>
      <c r="O534" s="27">
        <f>$N$534/4</f>
        <v>199036.83600000001</v>
      </c>
      <c r="P534" s="27">
        <f t="shared" ref="P534:R534" si="196">$N$534/4</f>
        <v>199036.83600000001</v>
      </c>
      <c r="Q534" s="27">
        <f t="shared" si="196"/>
        <v>199036.83600000001</v>
      </c>
      <c r="R534" s="27">
        <f t="shared" si="196"/>
        <v>199036.83600000001</v>
      </c>
      <c r="S534" s="74">
        <f t="shared" si="195"/>
        <v>219</v>
      </c>
      <c r="T534" s="25">
        <f t="shared" ref="T534" si="197">U534+V534+W534+X534+Y534+Z534+AA534+AB534+AC534+AD534+AE534+AF534+AG534+AH534</f>
        <v>0</v>
      </c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38"/>
      <c r="AR534" s="18"/>
      <c r="AS534" s="38"/>
      <c r="AT534" s="18"/>
      <c r="AU534" s="18"/>
      <c r="AV534" s="18"/>
      <c r="AW534" s="18"/>
      <c r="AX534" s="76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</row>
    <row r="535" spans="1:75" s="11" customFormat="1" ht="45.75" customHeight="1" x14ac:dyDescent="0.25">
      <c r="A535" s="9"/>
      <c r="B535" s="61" t="s">
        <v>1456</v>
      </c>
      <c r="C535" s="73" t="s">
        <v>1327</v>
      </c>
      <c r="D535" s="9"/>
      <c r="E535" s="73"/>
      <c r="F535" s="9"/>
      <c r="G535" s="69" t="s">
        <v>601</v>
      </c>
      <c r="H535" s="71" t="s">
        <v>602</v>
      </c>
      <c r="I535" s="25">
        <v>731</v>
      </c>
      <c r="J535" s="25">
        <v>0</v>
      </c>
      <c r="K535" s="25">
        <v>0</v>
      </c>
      <c r="L535" s="25">
        <v>731</v>
      </c>
      <c r="M535" s="26">
        <v>39.256999999999998</v>
      </c>
      <c r="N535" s="27">
        <f>L535*M535</f>
        <v>28696.866999999998</v>
      </c>
      <c r="O535" s="27">
        <f>$N$535/4</f>
        <v>7174.2167499999996</v>
      </c>
      <c r="P535" s="27">
        <f>$N$535/4</f>
        <v>7174.2167499999996</v>
      </c>
      <c r="Q535" s="27">
        <f>$N$535/4</f>
        <v>7174.2167499999996</v>
      </c>
      <c r="R535" s="27">
        <f>$N$535/4</f>
        <v>7174.2167499999996</v>
      </c>
      <c r="S535" s="74">
        <f t="shared" si="195"/>
        <v>731</v>
      </c>
      <c r="T535" s="25">
        <f t="shared" si="190"/>
        <v>0</v>
      </c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>
        <f t="shared" si="191"/>
        <v>0</v>
      </c>
      <c r="AI535" s="25"/>
      <c r="AJ535" s="25"/>
      <c r="AK535" s="25"/>
      <c r="AL535" s="25"/>
      <c r="AM535" s="25"/>
      <c r="AN535" s="25"/>
      <c r="AO535" s="25"/>
      <c r="AP535" s="25"/>
      <c r="AQ535" s="38" t="s">
        <v>1127</v>
      </c>
      <c r="AR535" s="18"/>
      <c r="AS535" s="38" t="s">
        <v>1166</v>
      </c>
      <c r="AT535" s="18"/>
      <c r="AU535" s="18"/>
      <c r="AV535" s="18"/>
      <c r="AW535" s="18"/>
      <c r="AX535" s="76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</row>
    <row r="536" spans="1:75" s="11" customFormat="1" ht="45.75" customHeight="1" x14ac:dyDescent="0.25">
      <c r="A536" s="9"/>
      <c r="B536" s="61" t="s">
        <v>1456</v>
      </c>
      <c r="C536" s="73" t="s">
        <v>1327</v>
      </c>
      <c r="D536" s="9"/>
      <c r="E536" s="73"/>
      <c r="F536" s="9"/>
      <c r="G536" s="69" t="s">
        <v>601</v>
      </c>
      <c r="H536" s="71" t="s">
        <v>603</v>
      </c>
      <c r="I536" s="25">
        <v>140</v>
      </c>
      <c r="J536" s="25">
        <v>0</v>
      </c>
      <c r="K536" s="25">
        <v>0</v>
      </c>
      <c r="L536" s="25">
        <v>140</v>
      </c>
      <c r="M536" s="26">
        <v>39.256999999999998</v>
      </c>
      <c r="N536" s="27">
        <v>5496.0375000000004</v>
      </c>
      <c r="O536" s="27">
        <v>1374.01</v>
      </c>
      <c r="P536" s="27">
        <v>1374.01</v>
      </c>
      <c r="Q536" s="27">
        <v>1374.01</v>
      </c>
      <c r="R536" s="27">
        <v>1374.01</v>
      </c>
      <c r="S536" s="74">
        <f t="shared" si="195"/>
        <v>140</v>
      </c>
      <c r="T536" s="25">
        <f>U536+V536+W536+X536+Y536+Z536+AA536+AB536+AC536+AD536+AE536+AF536+AG536+AH536</f>
        <v>0</v>
      </c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>
        <f t="shared" si="191"/>
        <v>0</v>
      </c>
      <c r="AI536" s="25"/>
      <c r="AJ536" s="25"/>
      <c r="AK536" s="25"/>
      <c r="AL536" s="25"/>
      <c r="AM536" s="25"/>
      <c r="AN536" s="25"/>
      <c r="AO536" s="25"/>
      <c r="AP536" s="25"/>
      <c r="AQ536" s="38" t="s">
        <v>1127</v>
      </c>
      <c r="AR536" s="18"/>
      <c r="AS536" s="38" t="s">
        <v>1166</v>
      </c>
      <c r="AT536" s="18"/>
      <c r="AU536" s="18"/>
      <c r="AV536" s="18"/>
      <c r="AW536" s="18"/>
      <c r="AX536" s="76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</row>
    <row r="537" spans="1:75" s="11" customFormat="1" ht="45.75" customHeight="1" x14ac:dyDescent="0.25">
      <c r="A537" s="9"/>
      <c r="B537" s="61"/>
      <c r="C537" s="73"/>
      <c r="D537" s="9"/>
      <c r="E537" s="73" t="s">
        <v>1831</v>
      </c>
      <c r="F537" s="9"/>
      <c r="G537" s="69" t="s">
        <v>1826</v>
      </c>
      <c r="H537" s="71" t="s">
        <v>334</v>
      </c>
      <c r="I537" s="25">
        <v>16277</v>
      </c>
      <c r="J537" s="25">
        <v>0</v>
      </c>
      <c r="K537" s="25">
        <v>0</v>
      </c>
      <c r="L537" s="25">
        <v>16277</v>
      </c>
      <c r="M537" s="26">
        <v>109.07</v>
      </c>
      <c r="N537" s="27">
        <f>L537*M537</f>
        <v>1775332.39</v>
      </c>
      <c r="O537" s="27">
        <f>$N$537/4</f>
        <v>443833.09749999997</v>
      </c>
      <c r="P537" s="27">
        <f t="shared" ref="P537:R537" si="198">$N$537/4</f>
        <v>443833.09749999997</v>
      </c>
      <c r="Q537" s="27">
        <f t="shared" si="198"/>
        <v>443833.09749999997</v>
      </c>
      <c r="R537" s="27">
        <f t="shared" si="198"/>
        <v>443833.09749999997</v>
      </c>
      <c r="S537" s="74">
        <f t="shared" si="195"/>
        <v>16277</v>
      </c>
      <c r="T537" s="25">
        <f t="shared" si="190"/>
        <v>0</v>
      </c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38"/>
      <c r="AR537" s="18"/>
      <c r="AS537" s="38"/>
      <c r="AT537" s="18"/>
      <c r="AU537" s="18"/>
      <c r="AV537" s="18"/>
      <c r="AW537" s="18"/>
      <c r="AX537" s="76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</row>
    <row r="538" spans="1:75" s="11" customFormat="1" ht="45.75" customHeight="1" x14ac:dyDescent="0.25">
      <c r="A538" s="9"/>
      <c r="B538" s="61" t="s">
        <v>1512</v>
      </c>
      <c r="C538" s="73" t="s">
        <v>1327</v>
      </c>
      <c r="D538" s="9"/>
      <c r="E538" s="73"/>
      <c r="F538" s="9"/>
      <c r="G538" s="69" t="s">
        <v>604</v>
      </c>
      <c r="H538" s="71" t="s">
        <v>460</v>
      </c>
      <c r="I538" s="25">
        <v>0</v>
      </c>
      <c r="J538" s="25">
        <v>11040</v>
      </c>
      <c r="K538" s="25">
        <v>0</v>
      </c>
      <c r="L538" s="25">
        <v>11040</v>
      </c>
      <c r="M538" s="26">
        <v>253.72</v>
      </c>
      <c r="N538" s="27">
        <v>2801065.3445000001</v>
      </c>
      <c r="O538" s="27">
        <v>700266.34</v>
      </c>
      <c r="P538" s="27">
        <v>700266.34</v>
      </c>
      <c r="Q538" s="27">
        <v>700266.34</v>
      </c>
      <c r="R538" s="27">
        <v>700266.34</v>
      </c>
      <c r="S538" s="74">
        <f t="shared" si="195"/>
        <v>11040</v>
      </c>
      <c r="T538" s="25">
        <f t="shared" si="190"/>
        <v>0</v>
      </c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>
        <f t="shared" si="191"/>
        <v>0</v>
      </c>
      <c r="AI538" s="25"/>
      <c r="AJ538" s="25"/>
      <c r="AK538" s="25"/>
      <c r="AL538" s="25"/>
      <c r="AM538" s="25"/>
      <c r="AN538" s="25"/>
      <c r="AO538" s="25"/>
      <c r="AP538" s="25"/>
      <c r="AQ538" s="38" t="s">
        <v>1310</v>
      </c>
      <c r="AR538" s="18"/>
      <c r="AS538" s="38"/>
      <c r="AT538" s="18"/>
      <c r="AU538" s="18" t="s">
        <v>1132</v>
      </c>
      <c r="AV538" s="18"/>
      <c r="AW538" s="18"/>
      <c r="AX538" s="76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</row>
    <row r="539" spans="1:75" s="11" customFormat="1" ht="45.75" customHeight="1" x14ac:dyDescent="0.25">
      <c r="A539" s="9"/>
      <c r="B539" s="61" t="s">
        <v>1512</v>
      </c>
      <c r="C539" s="73" t="s">
        <v>1327</v>
      </c>
      <c r="D539" s="9"/>
      <c r="E539" s="73"/>
      <c r="F539" s="9"/>
      <c r="G539" s="69" t="s">
        <v>605</v>
      </c>
      <c r="H539" s="71" t="s">
        <v>606</v>
      </c>
      <c r="I539" s="25">
        <v>0</v>
      </c>
      <c r="J539" s="25">
        <v>34800</v>
      </c>
      <c r="K539" s="25">
        <v>0</v>
      </c>
      <c r="L539" s="25">
        <v>34800</v>
      </c>
      <c r="M539" s="26">
        <v>86.680999999999997</v>
      </c>
      <c r="N539" s="27">
        <v>3016504.0025999998</v>
      </c>
      <c r="O539" s="27">
        <v>754126</v>
      </c>
      <c r="P539" s="27">
        <v>754126</v>
      </c>
      <c r="Q539" s="27">
        <v>754126</v>
      </c>
      <c r="R539" s="27">
        <v>754126</v>
      </c>
      <c r="S539" s="74">
        <f t="shared" si="195"/>
        <v>34800</v>
      </c>
      <c r="T539" s="25">
        <f t="shared" si="190"/>
        <v>0</v>
      </c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>
        <f t="shared" si="191"/>
        <v>0</v>
      </c>
      <c r="AI539" s="25"/>
      <c r="AJ539" s="25"/>
      <c r="AK539" s="25"/>
      <c r="AL539" s="25"/>
      <c r="AM539" s="25"/>
      <c r="AN539" s="25"/>
      <c r="AO539" s="25"/>
      <c r="AP539" s="25"/>
      <c r="AQ539" s="38" t="s">
        <v>1310</v>
      </c>
      <c r="AR539" s="18"/>
      <c r="AS539" s="38"/>
      <c r="AT539" s="18"/>
      <c r="AU539" s="18" t="s">
        <v>1132</v>
      </c>
      <c r="AV539" s="18"/>
      <c r="AW539" s="18"/>
      <c r="AX539" s="76" t="s">
        <v>1365</v>
      </c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</row>
    <row r="540" spans="1:75" s="11" customFormat="1" ht="45.75" customHeight="1" x14ac:dyDescent="0.25">
      <c r="A540" s="9"/>
      <c r="B540" s="61" t="s">
        <v>1437</v>
      </c>
      <c r="C540" s="73" t="s">
        <v>1327</v>
      </c>
      <c r="D540" s="9"/>
      <c r="E540" s="73"/>
      <c r="F540" s="9"/>
      <c r="G540" s="69" t="s">
        <v>607</v>
      </c>
      <c r="H540" s="71" t="s">
        <v>608</v>
      </c>
      <c r="I540" s="25">
        <v>2820</v>
      </c>
      <c r="J540" s="25">
        <v>0</v>
      </c>
      <c r="K540" s="25">
        <v>0</v>
      </c>
      <c r="L540" s="25">
        <v>2820</v>
      </c>
      <c r="M540" s="26">
        <v>45.87</v>
      </c>
      <c r="N540" s="27">
        <v>129354.46460000001</v>
      </c>
      <c r="O540" s="27">
        <v>32338.62</v>
      </c>
      <c r="P540" s="27">
        <v>32338.62</v>
      </c>
      <c r="Q540" s="27">
        <v>32338.62</v>
      </c>
      <c r="R540" s="27">
        <v>32338.62</v>
      </c>
      <c r="S540" s="74">
        <f t="shared" si="195"/>
        <v>2820</v>
      </c>
      <c r="T540" s="25">
        <f t="shared" si="190"/>
        <v>0</v>
      </c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>
        <f t="shared" si="191"/>
        <v>0</v>
      </c>
      <c r="AI540" s="25"/>
      <c r="AJ540" s="25"/>
      <c r="AK540" s="25"/>
      <c r="AL540" s="25"/>
      <c r="AM540" s="25"/>
      <c r="AN540" s="25"/>
      <c r="AO540" s="25"/>
      <c r="AP540" s="25"/>
      <c r="AQ540" s="38" t="s">
        <v>1126</v>
      </c>
      <c r="AR540" s="18" t="s">
        <v>1133</v>
      </c>
      <c r="AS540" s="38"/>
      <c r="AT540" s="18"/>
      <c r="AU540" s="18"/>
      <c r="AV540" s="18"/>
      <c r="AW540" s="18"/>
      <c r="AX540" s="76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</row>
    <row r="541" spans="1:75" s="11" customFormat="1" ht="45.75" customHeight="1" x14ac:dyDescent="0.25">
      <c r="A541" s="9"/>
      <c r="B541" s="61" t="s">
        <v>1512</v>
      </c>
      <c r="C541" s="73" t="s">
        <v>1327</v>
      </c>
      <c r="D541" s="9"/>
      <c r="E541" s="73" t="s">
        <v>1766</v>
      </c>
      <c r="F541" s="9"/>
      <c r="G541" s="69" t="s">
        <v>609</v>
      </c>
      <c r="H541" s="71" t="s">
        <v>610</v>
      </c>
      <c r="I541" s="25">
        <v>1730</v>
      </c>
      <c r="J541" s="25">
        <v>0</v>
      </c>
      <c r="K541" s="25">
        <v>0</v>
      </c>
      <c r="L541" s="25">
        <f>K541+J541+I541</f>
        <v>1730</v>
      </c>
      <c r="M541" s="26">
        <v>382.04599999999999</v>
      </c>
      <c r="N541" s="27">
        <f>M541*L541</f>
        <v>660939.57999999996</v>
      </c>
      <c r="O541" s="27">
        <f>$N$541/4</f>
        <v>165234.89499999999</v>
      </c>
      <c r="P541" s="27">
        <f t="shared" ref="P541:R541" si="199">$N$541/4</f>
        <v>165234.89499999999</v>
      </c>
      <c r="Q541" s="27">
        <f t="shared" si="199"/>
        <v>165234.89499999999</v>
      </c>
      <c r="R541" s="27">
        <f t="shared" si="199"/>
        <v>165234.89499999999</v>
      </c>
      <c r="S541" s="74">
        <f t="shared" si="195"/>
        <v>1730</v>
      </c>
      <c r="T541" s="25">
        <f t="shared" si="190"/>
        <v>0</v>
      </c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>
        <f t="shared" si="191"/>
        <v>0</v>
      </c>
      <c r="AI541" s="25"/>
      <c r="AJ541" s="25"/>
      <c r="AK541" s="25"/>
      <c r="AL541" s="25"/>
      <c r="AM541" s="25"/>
      <c r="AN541" s="25"/>
      <c r="AO541" s="25"/>
      <c r="AP541" s="25"/>
      <c r="AQ541" s="38" t="s">
        <v>1310</v>
      </c>
      <c r="AR541" s="18"/>
      <c r="AS541" s="38"/>
      <c r="AT541" s="18"/>
      <c r="AU541" s="18" t="s">
        <v>1132</v>
      </c>
      <c r="AV541" s="18"/>
      <c r="AW541" s="18"/>
      <c r="AX541" s="76" t="s">
        <v>1366</v>
      </c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</row>
    <row r="542" spans="1:75" s="11" customFormat="1" ht="45.75" customHeight="1" x14ac:dyDescent="0.25">
      <c r="A542" s="9"/>
      <c r="B542" s="61" t="s">
        <v>1512</v>
      </c>
      <c r="C542" s="73" t="s">
        <v>1327</v>
      </c>
      <c r="D542" s="9"/>
      <c r="E542" s="73"/>
      <c r="F542" s="9"/>
      <c r="G542" s="69" t="s">
        <v>609</v>
      </c>
      <c r="H542" s="71" t="s">
        <v>554</v>
      </c>
      <c r="I542" s="25">
        <v>43750</v>
      </c>
      <c r="J542" s="25">
        <v>100</v>
      </c>
      <c r="K542" s="25">
        <v>0</v>
      </c>
      <c r="L542" s="25">
        <v>43850</v>
      </c>
      <c r="M542" s="26">
        <v>7.2930000000000001</v>
      </c>
      <c r="N542" s="27">
        <v>319787.04359999998</v>
      </c>
      <c r="O542" s="27">
        <v>79946.759999999995</v>
      </c>
      <c r="P542" s="27">
        <v>79946.759999999995</v>
      </c>
      <c r="Q542" s="27">
        <v>79946.759999999995</v>
      </c>
      <c r="R542" s="27">
        <v>79946.759999999995</v>
      </c>
      <c r="S542" s="74">
        <f t="shared" si="195"/>
        <v>43850</v>
      </c>
      <c r="T542" s="25">
        <f t="shared" si="190"/>
        <v>0</v>
      </c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>
        <f t="shared" si="191"/>
        <v>0</v>
      </c>
      <c r="AI542" s="25"/>
      <c r="AJ542" s="25"/>
      <c r="AK542" s="25"/>
      <c r="AL542" s="25"/>
      <c r="AM542" s="25"/>
      <c r="AN542" s="25"/>
      <c r="AO542" s="25"/>
      <c r="AP542" s="25"/>
      <c r="AQ542" s="38" t="s">
        <v>1310</v>
      </c>
      <c r="AR542" s="18"/>
      <c r="AS542" s="38"/>
      <c r="AT542" s="18"/>
      <c r="AU542" s="18" t="s">
        <v>1132</v>
      </c>
      <c r="AV542" s="18"/>
      <c r="AW542" s="18"/>
      <c r="AX542" s="76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</row>
    <row r="543" spans="1:75" s="11" customFormat="1" ht="45.75" customHeight="1" x14ac:dyDescent="0.25">
      <c r="A543" s="9"/>
      <c r="B543" s="61" t="s">
        <v>1456</v>
      </c>
      <c r="C543" s="73" t="s">
        <v>1327</v>
      </c>
      <c r="D543" s="9"/>
      <c r="E543" s="73"/>
      <c r="F543" s="9"/>
      <c r="G543" s="69" t="s">
        <v>611</v>
      </c>
      <c r="H543" s="71" t="s">
        <v>48</v>
      </c>
      <c r="I543" s="25">
        <v>38010</v>
      </c>
      <c r="J543" s="25">
        <v>0</v>
      </c>
      <c r="K543" s="25">
        <v>39000</v>
      </c>
      <c r="L543" s="25">
        <v>77010</v>
      </c>
      <c r="M543" s="26">
        <v>9.1999999999999998E-2</v>
      </c>
      <c r="N543" s="27">
        <v>7117.7647999999999</v>
      </c>
      <c r="O543" s="27">
        <v>1779.44</v>
      </c>
      <c r="P543" s="27">
        <v>1779.44</v>
      </c>
      <c r="Q543" s="27">
        <v>1779.44</v>
      </c>
      <c r="R543" s="27">
        <v>1779.44</v>
      </c>
      <c r="S543" s="74">
        <f t="shared" si="195"/>
        <v>77010</v>
      </c>
      <c r="T543" s="25">
        <f t="shared" si="190"/>
        <v>0</v>
      </c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>
        <f t="shared" si="191"/>
        <v>0</v>
      </c>
      <c r="AI543" s="25"/>
      <c r="AJ543" s="25"/>
      <c r="AK543" s="25"/>
      <c r="AL543" s="25"/>
      <c r="AM543" s="25"/>
      <c r="AN543" s="25"/>
      <c r="AO543" s="25"/>
      <c r="AP543" s="25"/>
      <c r="AQ543" s="38" t="s">
        <v>1127</v>
      </c>
      <c r="AR543" s="18"/>
      <c r="AS543" s="38" t="s">
        <v>1131</v>
      </c>
      <c r="AT543" s="18"/>
      <c r="AU543" s="18"/>
      <c r="AV543" s="18"/>
      <c r="AW543" s="18"/>
      <c r="AX543" s="76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</row>
    <row r="544" spans="1:75" s="11" customFormat="1" ht="45.75" customHeight="1" x14ac:dyDescent="0.25">
      <c r="A544" s="9"/>
      <c r="B544" s="61" t="s">
        <v>1456</v>
      </c>
      <c r="C544" s="73" t="s">
        <v>1327</v>
      </c>
      <c r="D544" s="9"/>
      <c r="E544" s="73" t="s">
        <v>1787</v>
      </c>
      <c r="F544" s="9"/>
      <c r="G544" s="69" t="s">
        <v>612</v>
      </c>
      <c r="H544" s="71" t="s">
        <v>613</v>
      </c>
      <c r="I544" s="25">
        <v>4790</v>
      </c>
      <c r="J544" s="25">
        <v>340</v>
      </c>
      <c r="K544" s="25">
        <v>100</v>
      </c>
      <c r="L544" s="25">
        <f>I544+J544+K544</f>
        <v>5230</v>
      </c>
      <c r="M544" s="26">
        <v>9.1980000000000004</v>
      </c>
      <c r="N544" s="27">
        <f>L544*M544</f>
        <v>48105.54</v>
      </c>
      <c r="O544" s="27">
        <f>$N$544/4</f>
        <v>12026.385</v>
      </c>
      <c r="P544" s="27">
        <f t="shared" ref="P544:R544" si="200">$N$544/4</f>
        <v>12026.385</v>
      </c>
      <c r="Q544" s="27">
        <f t="shared" si="200"/>
        <v>12026.385</v>
      </c>
      <c r="R544" s="27">
        <f t="shared" si="200"/>
        <v>12026.385</v>
      </c>
      <c r="S544" s="74">
        <f t="shared" si="195"/>
        <v>5230</v>
      </c>
      <c r="T544" s="25">
        <f t="shared" si="190"/>
        <v>0</v>
      </c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>
        <f t="shared" si="191"/>
        <v>0</v>
      </c>
      <c r="AI544" s="25"/>
      <c r="AJ544" s="25"/>
      <c r="AK544" s="25"/>
      <c r="AL544" s="25"/>
      <c r="AM544" s="25"/>
      <c r="AN544" s="25"/>
      <c r="AO544" s="25"/>
      <c r="AP544" s="25"/>
      <c r="AQ544" s="38" t="s">
        <v>1127</v>
      </c>
      <c r="AR544" s="18"/>
      <c r="AS544" s="38" t="s">
        <v>1131</v>
      </c>
      <c r="AT544" s="18"/>
      <c r="AU544" s="18"/>
      <c r="AV544" s="18"/>
      <c r="AW544" s="18"/>
      <c r="AX544" s="76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</row>
    <row r="545" spans="1:75" s="11" customFormat="1" ht="45.75" customHeight="1" x14ac:dyDescent="0.25">
      <c r="A545" s="9"/>
      <c r="B545" s="61" t="s">
        <v>1456</v>
      </c>
      <c r="C545" s="73" t="s">
        <v>1327</v>
      </c>
      <c r="D545" s="9"/>
      <c r="E545" s="73"/>
      <c r="F545" s="9"/>
      <c r="G545" s="69" t="s">
        <v>612</v>
      </c>
      <c r="H545" s="71" t="s">
        <v>614</v>
      </c>
      <c r="I545" s="25">
        <v>1120</v>
      </c>
      <c r="J545" s="25">
        <v>0</v>
      </c>
      <c r="K545" s="25">
        <v>0</v>
      </c>
      <c r="L545" s="25">
        <v>1120</v>
      </c>
      <c r="M545" s="26">
        <v>28.303000000000001</v>
      </c>
      <c r="N545" s="27">
        <v>31699.785</v>
      </c>
      <c r="O545" s="27">
        <v>7924.95</v>
      </c>
      <c r="P545" s="27">
        <v>7924.95</v>
      </c>
      <c r="Q545" s="27">
        <v>7924.95</v>
      </c>
      <c r="R545" s="27">
        <v>7924.95</v>
      </c>
      <c r="S545" s="74">
        <f t="shared" si="195"/>
        <v>1120</v>
      </c>
      <c r="T545" s="25">
        <f t="shared" si="190"/>
        <v>0</v>
      </c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>
        <f t="shared" si="191"/>
        <v>0</v>
      </c>
      <c r="AI545" s="25"/>
      <c r="AJ545" s="25"/>
      <c r="AK545" s="25"/>
      <c r="AL545" s="25"/>
      <c r="AM545" s="25"/>
      <c r="AN545" s="25"/>
      <c r="AO545" s="25"/>
      <c r="AP545" s="25"/>
      <c r="AQ545" s="38" t="s">
        <v>1127</v>
      </c>
      <c r="AR545" s="18"/>
      <c r="AS545" s="38" t="s">
        <v>1131</v>
      </c>
      <c r="AT545" s="18"/>
      <c r="AU545" s="18"/>
      <c r="AV545" s="18"/>
      <c r="AW545" s="18"/>
      <c r="AX545" s="76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</row>
    <row r="546" spans="1:75" s="11" customFormat="1" ht="45.75" customHeight="1" x14ac:dyDescent="0.25">
      <c r="A546" s="9"/>
      <c r="B546" s="61" t="s">
        <v>1456</v>
      </c>
      <c r="C546" s="73" t="s">
        <v>1327</v>
      </c>
      <c r="D546" s="9"/>
      <c r="E546" s="73"/>
      <c r="F546" s="9"/>
      <c r="G546" s="69" t="s">
        <v>612</v>
      </c>
      <c r="H546" s="71" t="s">
        <v>615</v>
      </c>
      <c r="I546" s="25">
        <v>4150</v>
      </c>
      <c r="J546" s="25">
        <v>0</v>
      </c>
      <c r="K546" s="25">
        <v>0</v>
      </c>
      <c r="L546" s="25">
        <v>4150</v>
      </c>
      <c r="M546" s="26">
        <v>9.8480000000000008</v>
      </c>
      <c r="N546" s="27">
        <v>40868.762199999997</v>
      </c>
      <c r="O546" s="27">
        <v>10217.19</v>
      </c>
      <c r="P546" s="27">
        <v>10217.19</v>
      </c>
      <c r="Q546" s="27">
        <v>10217.19</v>
      </c>
      <c r="R546" s="27">
        <v>10217.19</v>
      </c>
      <c r="S546" s="74">
        <f t="shared" si="195"/>
        <v>4150</v>
      </c>
      <c r="T546" s="25">
        <f t="shared" si="190"/>
        <v>0</v>
      </c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>
        <f t="shared" si="191"/>
        <v>0</v>
      </c>
      <c r="AI546" s="25"/>
      <c r="AJ546" s="25"/>
      <c r="AK546" s="25"/>
      <c r="AL546" s="25"/>
      <c r="AM546" s="25"/>
      <c r="AN546" s="25"/>
      <c r="AO546" s="25"/>
      <c r="AP546" s="25"/>
      <c r="AQ546" s="38" t="s">
        <v>1127</v>
      </c>
      <c r="AR546" s="18"/>
      <c r="AS546" s="38" t="s">
        <v>1131</v>
      </c>
      <c r="AT546" s="18"/>
      <c r="AU546" s="18"/>
      <c r="AV546" s="18"/>
      <c r="AW546" s="18"/>
      <c r="AX546" s="76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</row>
    <row r="547" spans="1:75" s="11" customFormat="1" ht="45.75" customHeight="1" x14ac:dyDescent="0.25">
      <c r="A547" s="9"/>
      <c r="B547" s="61" t="s">
        <v>1443</v>
      </c>
      <c r="C547" s="73" t="s">
        <v>1327</v>
      </c>
      <c r="D547" s="9"/>
      <c r="E547" s="73" t="s">
        <v>1687</v>
      </c>
      <c r="F547" s="9"/>
      <c r="G547" s="69" t="s">
        <v>612</v>
      </c>
      <c r="H547" s="71" t="s">
        <v>1671</v>
      </c>
      <c r="I547" s="25">
        <v>0</v>
      </c>
      <c r="J547" s="25">
        <v>2268</v>
      </c>
      <c r="K547" s="25">
        <v>11131</v>
      </c>
      <c r="L547" s="25">
        <v>13399</v>
      </c>
      <c r="M547" s="26">
        <v>14.022</v>
      </c>
      <c r="N547" s="27">
        <v>187880.70430000001</v>
      </c>
      <c r="O547" s="27">
        <v>46970.18</v>
      </c>
      <c r="P547" s="27">
        <v>46970.18</v>
      </c>
      <c r="Q547" s="27">
        <v>46970.18</v>
      </c>
      <c r="R547" s="27">
        <v>46970.18</v>
      </c>
      <c r="S547" s="74">
        <f t="shared" si="195"/>
        <v>13399</v>
      </c>
      <c r="T547" s="25">
        <f t="shared" si="190"/>
        <v>0</v>
      </c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>
        <f t="shared" si="191"/>
        <v>0</v>
      </c>
      <c r="AI547" s="25"/>
      <c r="AJ547" s="25"/>
      <c r="AK547" s="25"/>
      <c r="AL547" s="25"/>
      <c r="AM547" s="25"/>
      <c r="AN547" s="25"/>
      <c r="AO547" s="25"/>
      <c r="AP547" s="25"/>
      <c r="AQ547" s="38" t="s">
        <v>1310</v>
      </c>
      <c r="AR547" s="18"/>
      <c r="AS547" s="38"/>
      <c r="AT547" s="18"/>
      <c r="AU547" s="18" t="s">
        <v>1132</v>
      </c>
      <c r="AV547" s="18"/>
      <c r="AW547" s="18"/>
      <c r="AX547" s="76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</row>
    <row r="548" spans="1:75" s="11" customFormat="1" ht="45.75" customHeight="1" x14ac:dyDescent="0.25">
      <c r="A548" s="9"/>
      <c r="B548" s="61" t="s">
        <v>1516</v>
      </c>
      <c r="C548" s="73" t="s">
        <v>1327</v>
      </c>
      <c r="D548" s="9"/>
      <c r="E548" s="73" t="s">
        <v>1790</v>
      </c>
      <c r="F548" s="9"/>
      <c r="G548" s="69" t="s">
        <v>1264</v>
      </c>
      <c r="H548" s="71" t="s">
        <v>1672</v>
      </c>
      <c r="I548" s="11">
        <v>0</v>
      </c>
      <c r="J548" s="25">
        <v>6561</v>
      </c>
      <c r="K548" s="25">
        <v>65264</v>
      </c>
      <c r="L548" s="25">
        <f>J548+K548</f>
        <v>71825</v>
      </c>
      <c r="M548" s="26">
        <v>7.4980000000000002</v>
      </c>
      <c r="N548" s="27">
        <f>L548*M548</f>
        <v>538543.85</v>
      </c>
      <c r="O548" s="27">
        <f>$N$548/4</f>
        <v>134635.96249999999</v>
      </c>
      <c r="P548" s="27">
        <f t="shared" ref="P548:R548" si="201">$N$548/4</f>
        <v>134635.96249999999</v>
      </c>
      <c r="Q548" s="27">
        <f t="shared" si="201"/>
        <v>134635.96249999999</v>
      </c>
      <c r="R548" s="27">
        <f t="shared" si="201"/>
        <v>134635.96249999999</v>
      </c>
      <c r="S548" s="74">
        <f t="shared" si="195"/>
        <v>71825</v>
      </c>
      <c r="T548" s="25">
        <f t="shared" si="190"/>
        <v>0</v>
      </c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>
        <f t="shared" si="191"/>
        <v>0</v>
      </c>
      <c r="AI548" s="25"/>
      <c r="AJ548" s="25"/>
      <c r="AK548" s="25"/>
      <c r="AL548" s="25"/>
      <c r="AM548" s="25"/>
      <c r="AN548" s="25"/>
      <c r="AO548" s="25"/>
      <c r="AP548" s="25"/>
      <c r="AQ548" s="38" t="s">
        <v>1294</v>
      </c>
      <c r="AR548" s="18"/>
      <c r="AS548" s="38" t="s">
        <v>1131</v>
      </c>
      <c r="AT548" s="18"/>
      <c r="AU548" s="18"/>
      <c r="AV548" s="18"/>
      <c r="AW548" s="18"/>
      <c r="AX548" s="76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</row>
    <row r="549" spans="1:75" s="11" customFormat="1" ht="45.75" customHeight="1" x14ac:dyDescent="0.25">
      <c r="A549" s="9"/>
      <c r="B549" s="61" t="s">
        <v>1443</v>
      </c>
      <c r="C549" s="73" t="s">
        <v>1327</v>
      </c>
      <c r="D549" s="9"/>
      <c r="E549" s="73" t="s">
        <v>1687</v>
      </c>
      <c r="F549" s="9"/>
      <c r="G549" s="69" t="s">
        <v>612</v>
      </c>
      <c r="H549" s="71" t="s">
        <v>1673</v>
      </c>
      <c r="I549" s="25">
        <v>0</v>
      </c>
      <c r="J549" s="25">
        <v>7060</v>
      </c>
      <c r="K549" s="25">
        <v>89844</v>
      </c>
      <c r="L549" s="25">
        <v>96904</v>
      </c>
      <c r="M549" s="26">
        <v>21.175000000000001</v>
      </c>
      <c r="N549" s="27">
        <v>2051904.6982</v>
      </c>
      <c r="O549" s="27">
        <v>512976.17</v>
      </c>
      <c r="P549" s="27">
        <v>512976.17</v>
      </c>
      <c r="Q549" s="27">
        <v>512976.17</v>
      </c>
      <c r="R549" s="27">
        <v>512976.17</v>
      </c>
      <c r="S549" s="74">
        <f t="shared" si="195"/>
        <v>96906</v>
      </c>
      <c r="T549" s="25">
        <f t="shared" ref="T549:T585" si="202">U549+V549+W549+X549+Y549+Z549+AA549+AB549+AC549+AD549+AE549+AF549+AG549+AH549</f>
        <v>2</v>
      </c>
      <c r="U549" s="25"/>
      <c r="V549" s="25"/>
      <c r="W549" s="25"/>
      <c r="X549" s="25"/>
      <c r="Y549" s="25"/>
      <c r="Z549" s="25">
        <v>2</v>
      </c>
      <c r="AA549" s="25"/>
      <c r="AB549" s="25"/>
      <c r="AC549" s="25"/>
      <c r="AD549" s="25"/>
      <c r="AE549" s="25"/>
      <c r="AF549" s="25"/>
      <c r="AG549" s="25"/>
      <c r="AH549" s="25">
        <f t="shared" ref="AH549:AH585" si="203">AJ549+AK549+AL549+AM549+AN549+AO549+AP549+AI549</f>
        <v>0</v>
      </c>
      <c r="AI549" s="25"/>
      <c r="AJ549" s="25"/>
      <c r="AK549" s="25"/>
      <c r="AL549" s="25"/>
      <c r="AM549" s="25"/>
      <c r="AN549" s="25"/>
      <c r="AO549" s="25"/>
      <c r="AP549" s="25"/>
      <c r="AQ549" s="38" t="s">
        <v>1310</v>
      </c>
      <c r="AR549" s="18"/>
      <c r="AS549" s="38"/>
      <c r="AT549" s="18"/>
      <c r="AU549" s="18" t="s">
        <v>1132</v>
      </c>
      <c r="AV549" s="18"/>
      <c r="AW549" s="18"/>
      <c r="AX549" s="76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</row>
    <row r="550" spans="1:75" s="11" customFormat="1" ht="45.75" customHeight="1" x14ac:dyDescent="0.25">
      <c r="A550" s="9"/>
      <c r="B550" s="61" t="s">
        <v>1443</v>
      </c>
      <c r="C550" s="73" t="s">
        <v>1327</v>
      </c>
      <c r="D550" s="9"/>
      <c r="E550" s="73" t="s">
        <v>1687</v>
      </c>
      <c r="F550" s="9"/>
      <c r="G550" s="69" t="s">
        <v>612</v>
      </c>
      <c r="H550" s="71" t="s">
        <v>1674</v>
      </c>
      <c r="I550" s="25">
        <v>0</v>
      </c>
      <c r="J550" s="25">
        <v>2840</v>
      </c>
      <c r="K550" s="25">
        <v>26410</v>
      </c>
      <c r="L550" s="25">
        <v>29250</v>
      </c>
      <c r="M550" s="26">
        <v>25.437999999999999</v>
      </c>
      <c r="N550" s="27">
        <v>744066.12150000001</v>
      </c>
      <c r="O550" s="27">
        <v>186016.53</v>
      </c>
      <c r="P550" s="27">
        <v>186016.53</v>
      </c>
      <c r="Q550" s="27">
        <v>186016.53</v>
      </c>
      <c r="R550" s="27">
        <v>186016.53</v>
      </c>
      <c r="S550" s="74">
        <f t="shared" si="195"/>
        <v>29250</v>
      </c>
      <c r="T550" s="25">
        <f t="shared" si="202"/>
        <v>0</v>
      </c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>
        <f t="shared" si="203"/>
        <v>0</v>
      </c>
      <c r="AI550" s="25"/>
      <c r="AJ550" s="25"/>
      <c r="AK550" s="25"/>
      <c r="AL550" s="25"/>
      <c r="AM550" s="25"/>
      <c r="AN550" s="25"/>
      <c r="AO550" s="25"/>
      <c r="AP550" s="25"/>
      <c r="AQ550" s="38" t="s">
        <v>1310</v>
      </c>
      <c r="AR550" s="18"/>
      <c r="AS550" s="38"/>
      <c r="AT550" s="18"/>
      <c r="AU550" s="18" t="s">
        <v>1132</v>
      </c>
      <c r="AV550" s="18"/>
      <c r="AW550" s="18"/>
      <c r="AX550" s="76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</row>
    <row r="551" spans="1:75" s="11" customFormat="1" ht="45.75" customHeight="1" x14ac:dyDescent="0.25">
      <c r="A551" s="9"/>
      <c r="B551" s="61" t="s">
        <v>1456</v>
      </c>
      <c r="C551" s="73" t="s">
        <v>1327</v>
      </c>
      <c r="D551" s="9"/>
      <c r="E551" s="73"/>
      <c r="F551" s="9"/>
      <c r="G551" s="69" t="s">
        <v>612</v>
      </c>
      <c r="H551" s="71" t="s">
        <v>616</v>
      </c>
      <c r="I551" s="25">
        <v>1700</v>
      </c>
      <c r="J551" s="25">
        <v>0</v>
      </c>
      <c r="K551" s="25">
        <v>0</v>
      </c>
      <c r="L551" s="25">
        <v>1700</v>
      </c>
      <c r="M551" s="26">
        <v>6.673</v>
      </c>
      <c r="N551" s="27">
        <v>11343.4149</v>
      </c>
      <c r="O551" s="27">
        <v>2835.85</v>
      </c>
      <c r="P551" s="27">
        <v>2835.85</v>
      </c>
      <c r="Q551" s="27">
        <v>2835.85</v>
      </c>
      <c r="R551" s="27">
        <v>2835.85</v>
      </c>
      <c r="S551" s="74">
        <f t="shared" si="195"/>
        <v>1700</v>
      </c>
      <c r="T551" s="25">
        <f t="shared" si="202"/>
        <v>0</v>
      </c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>
        <f t="shared" si="203"/>
        <v>0</v>
      </c>
      <c r="AI551" s="25"/>
      <c r="AJ551" s="25"/>
      <c r="AK551" s="25"/>
      <c r="AL551" s="25"/>
      <c r="AM551" s="25"/>
      <c r="AN551" s="25"/>
      <c r="AO551" s="25"/>
      <c r="AP551" s="25"/>
      <c r="AQ551" s="38" t="s">
        <v>1127</v>
      </c>
      <c r="AR551" s="18"/>
      <c r="AS551" s="38" t="s">
        <v>1131</v>
      </c>
      <c r="AT551" s="18"/>
      <c r="AU551" s="18"/>
      <c r="AV551" s="18"/>
      <c r="AW551" s="18"/>
      <c r="AX551" s="76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</row>
    <row r="552" spans="1:75" s="11" customFormat="1" ht="45.75" customHeight="1" x14ac:dyDescent="0.25">
      <c r="A552" s="9"/>
      <c r="B552" s="61" t="s">
        <v>1516</v>
      </c>
      <c r="C552" s="73" t="s">
        <v>1327</v>
      </c>
      <c r="D552" s="9"/>
      <c r="E552" s="73"/>
      <c r="F552" s="9"/>
      <c r="G552" s="69" t="s">
        <v>1264</v>
      </c>
      <c r="H552" s="71" t="s">
        <v>617</v>
      </c>
      <c r="I552" s="25">
        <v>0</v>
      </c>
      <c r="J552" s="25">
        <v>232840</v>
      </c>
      <c r="K552" s="25">
        <v>763500</v>
      </c>
      <c r="L552" s="25">
        <f>J552+K552</f>
        <v>996340</v>
      </c>
      <c r="M552" s="26">
        <v>0.316</v>
      </c>
      <c r="N552" s="27">
        <f>L552*M552</f>
        <v>314843.44</v>
      </c>
      <c r="O552" s="27">
        <f>$N$552/4</f>
        <v>78710.86</v>
      </c>
      <c r="P552" s="27">
        <f>$N$552/4</f>
        <v>78710.86</v>
      </c>
      <c r="Q552" s="27">
        <f>$N$552/4</f>
        <v>78710.86</v>
      </c>
      <c r="R552" s="27">
        <f>$N$552/4</f>
        <v>78710.86</v>
      </c>
      <c r="S552" s="74">
        <f t="shared" si="195"/>
        <v>996740</v>
      </c>
      <c r="T552" s="25">
        <f t="shared" si="202"/>
        <v>400</v>
      </c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>
        <f t="shared" si="203"/>
        <v>400</v>
      </c>
      <c r="AI552" s="25"/>
      <c r="AJ552" s="25"/>
      <c r="AK552" s="25">
        <v>400</v>
      </c>
      <c r="AL552" s="25"/>
      <c r="AM552" s="25"/>
      <c r="AN552" s="25"/>
      <c r="AO552" s="25"/>
      <c r="AP552" s="25"/>
      <c r="AQ552" s="38" t="s">
        <v>1127</v>
      </c>
      <c r="AR552" s="18"/>
      <c r="AS552" s="38" t="s">
        <v>1131</v>
      </c>
      <c r="AT552" s="18"/>
      <c r="AU552" s="18"/>
      <c r="AV552" s="18"/>
      <c r="AW552" s="18"/>
      <c r="AX552" s="76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</row>
    <row r="553" spans="1:75" s="11" customFormat="1" ht="45.75" customHeight="1" x14ac:dyDescent="0.25">
      <c r="A553" s="9"/>
      <c r="B553" s="61" t="s">
        <v>1443</v>
      </c>
      <c r="C553" s="73" t="s">
        <v>1327</v>
      </c>
      <c r="D553" s="9"/>
      <c r="E553" s="73"/>
      <c r="F553" s="9"/>
      <c r="G553" s="69" t="s">
        <v>1264</v>
      </c>
      <c r="H553" s="71" t="s">
        <v>618</v>
      </c>
      <c r="I553" s="25">
        <v>0</v>
      </c>
      <c r="J553" s="25">
        <v>300</v>
      </c>
      <c r="K553" s="25">
        <v>2500</v>
      </c>
      <c r="L553" s="25">
        <v>2800</v>
      </c>
      <c r="M553" s="26">
        <v>3.0409999999999999</v>
      </c>
      <c r="N553" s="27">
        <v>8515.1640000000007</v>
      </c>
      <c r="O553" s="27">
        <v>2128.79</v>
      </c>
      <c r="P553" s="27">
        <v>2128.79</v>
      </c>
      <c r="Q553" s="27">
        <v>2128.79</v>
      </c>
      <c r="R553" s="27">
        <v>2128.79</v>
      </c>
      <c r="S553" s="74">
        <f t="shared" si="195"/>
        <v>2810</v>
      </c>
      <c r="T553" s="25">
        <f t="shared" si="202"/>
        <v>10</v>
      </c>
      <c r="U553" s="25"/>
      <c r="V553" s="25"/>
      <c r="W553" s="25"/>
      <c r="X553" s="25"/>
      <c r="Y553" s="25"/>
      <c r="Z553" s="25">
        <v>10</v>
      </c>
      <c r="AA553" s="25"/>
      <c r="AB553" s="25"/>
      <c r="AC553" s="25"/>
      <c r="AD553" s="25"/>
      <c r="AE553" s="25"/>
      <c r="AF553" s="25"/>
      <c r="AG553" s="25"/>
      <c r="AH553" s="25">
        <f t="shared" si="203"/>
        <v>0</v>
      </c>
      <c r="AI553" s="25"/>
      <c r="AJ553" s="25"/>
      <c r="AK553" s="25"/>
      <c r="AL553" s="25"/>
      <c r="AM553" s="25"/>
      <c r="AN553" s="25"/>
      <c r="AO553" s="25"/>
      <c r="AP553" s="25"/>
      <c r="AQ553" s="38" t="s">
        <v>1310</v>
      </c>
      <c r="AR553" s="18"/>
      <c r="AS553" s="38"/>
      <c r="AT553" s="18"/>
      <c r="AU553" s="18" t="s">
        <v>1132</v>
      </c>
      <c r="AV553" s="18"/>
      <c r="AW553" s="18"/>
      <c r="AX553" s="76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</row>
    <row r="554" spans="1:75" s="11" customFormat="1" ht="45.75" customHeight="1" x14ac:dyDescent="0.25">
      <c r="A554" s="9"/>
      <c r="B554" s="61" t="s">
        <v>1516</v>
      </c>
      <c r="C554" s="73" t="s">
        <v>1327</v>
      </c>
      <c r="D554" s="9"/>
      <c r="E554" s="73"/>
      <c r="F554" s="9"/>
      <c r="G554" s="69" t="s">
        <v>1264</v>
      </c>
      <c r="H554" s="71" t="s">
        <v>253</v>
      </c>
      <c r="I554" s="25">
        <v>0</v>
      </c>
      <c r="J554" s="25">
        <v>48490</v>
      </c>
      <c r="K554" s="25">
        <v>303740</v>
      </c>
      <c r="L554" s="25">
        <f>J554+K554</f>
        <v>352230</v>
      </c>
      <c r="M554" s="26">
        <v>0.48299999999999998</v>
      </c>
      <c r="N554" s="27">
        <f>M554*L554</f>
        <v>170127.09</v>
      </c>
      <c r="O554" s="27">
        <f>$N$554/4</f>
        <v>42531.772499999999</v>
      </c>
      <c r="P554" s="27">
        <f>$N$554/4</f>
        <v>42531.772499999999</v>
      </c>
      <c r="Q554" s="27">
        <f>$N$554/4</f>
        <v>42531.772499999999</v>
      </c>
      <c r="R554" s="27">
        <f>$N$554/4</f>
        <v>42531.772499999999</v>
      </c>
      <c r="S554" s="74">
        <f t="shared" si="195"/>
        <v>352290</v>
      </c>
      <c r="T554" s="25">
        <f t="shared" si="202"/>
        <v>60</v>
      </c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>
        <f t="shared" si="203"/>
        <v>60</v>
      </c>
      <c r="AI554" s="25"/>
      <c r="AJ554" s="25">
        <v>60</v>
      </c>
      <c r="AK554" s="25"/>
      <c r="AL554" s="25"/>
      <c r="AM554" s="25"/>
      <c r="AN554" s="25"/>
      <c r="AO554" s="25"/>
      <c r="AP554" s="25"/>
      <c r="AQ554" s="38" t="s">
        <v>1127</v>
      </c>
      <c r="AR554" s="18"/>
      <c r="AS554" s="38" t="s">
        <v>1131</v>
      </c>
      <c r="AT554" s="18"/>
      <c r="AU554" s="18"/>
      <c r="AV554" s="18"/>
      <c r="AW554" s="18"/>
      <c r="AX554" s="76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</row>
    <row r="555" spans="1:75" s="11" customFormat="1" ht="45.75" customHeight="1" x14ac:dyDescent="0.25">
      <c r="A555" s="9"/>
      <c r="B555" s="61"/>
      <c r="C555" s="73" t="s">
        <v>1327</v>
      </c>
      <c r="D555" s="9"/>
      <c r="E555" s="73" t="s">
        <v>1552</v>
      </c>
      <c r="F555" s="9"/>
      <c r="G555" s="69" t="s">
        <v>1548</v>
      </c>
      <c r="H555" s="71" t="s">
        <v>728</v>
      </c>
      <c r="I555" s="25">
        <v>0</v>
      </c>
      <c r="J555" s="25">
        <v>3192</v>
      </c>
      <c r="K555" s="25">
        <v>0</v>
      </c>
      <c r="L555" s="25">
        <v>3192</v>
      </c>
      <c r="M555" s="26">
        <v>187.31700000000001</v>
      </c>
      <c r="N555" s="27">
        <f>L555*M555</f>
        <v>597915.86400000006</v>
      </c>
      <c r="O555" s="27">
        <f>$N$555/4</f>
        <v>149478.96600000001</v>
      </c>
      <c r="P555" s="27">
        <f t="shared" ref="P555:R555" si="204">$N$555/4</f>
        <v>149478.96600000001</v>
      </c>
      <c r="Q555" s="27">
        <f t="shared" si="204"/>
        <v>149478.96600000001</v>
      </c>
      <c r="R555" s="27">
        <f t="shared" si="204"/>
        <v>149478.96600000001</v>
      </c>
      <c r="S555" s="74">
        <f t="shared" si="195"/>
        <v>3192</v>
      </c>
      <c r="T555" s="25">
        <f t="shared" si="202"/>
        <v>0</v>
      </c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38"/>
      <c r="AR555" s="18"/>
      <c r="AS555" s="38"/>
      <c r="AT555" s="18"/>
      <c r="AU555" s="18"/>
      <c r="AV555" s="18"/>
      <c r="AW555" s="18"/>
      <c r="AX555" s="76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</row>
    <row r="556" spans="1:75" s="11" customFormat="1" ht="45.75" customHeight="1" x14ac:dyDescent="0.25">
      <c r="A556" s="9"/>
      <c r="B556" s="61" t="s">
        <v>1431</v>
      </c>
      <c r="C556" s="73" t="s">
        <v>1327</v>
      </c>
      <c r="D556" s="9"/>
      <c r="E556" s="73"/>
      <c r="F556" s="9"/>
      <c r="G556" s="69" t="s">
        <v>619</v>
      </c>
      <c r="H556" s="71" t="s">
        <v>620</v>
      </c>
      <c r="I556" s="25">
        <v>1240</v>
      </c>
      <c r="J556" s="25">
        <v>0</v>
      </c>
      <c r="K556" s="25">
        <v>0</v>
      </c>
      <c r="L556" s="25">
        <v>1240</v>
      </c>
      <c r="M556" s="26">
        <v>116.535</v>
      </c>
      <c r="N556" s="27">
        <v>144503.28719999999</v>
      </c>
      <c r="O556" s="27">
        <v>36125.82</v>
      </c>
      <c r="P556" s="27">
        <v>36125.82</v>
      </c>
      <c r="Q556" s="27">
        <v>36125.82</v>
      </c>
      <c r="R556" s="27">
        <v>36125.82</v>
      </c>
      <c r="S556" s="74">
        <f t="shared" si="195"/>
        <v>1240</v>
      </c>
      <c r="T556" s="25">
        <f t="shared" si="202"/>
        <v>0</v>
      </c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>
        <f t="shared" si="203"/>
        <v>0</v>
      </c>
      <c r="AI556" s="25"/>
      <c r="AJ556" s="25"/>
      <c r="AK556" s="25"/>
      <c r="AL556" s="25"/>
      <c r="AM556" s="25"/>
      <c r="AN556" s="25"/>
      <c r="AO556" s="25"/>
      <c r="AP556" s="25"/>
      <c r="AQ556" s="38" t="s">
        <v>1126</v>
      </c>
      <c r="AR556" s="18" t="s">
        <v>1133</v>
      </c>
      <c r="AS556" s="38"/>
      <c r="AT556" s="18"/>
      <c r="AU556" s="18"/>
      <c r="AV556" s="18"/>
      <c r="AW556" s="18"/>
      <c r="AX556" s="76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</row>
    <row r="557" spans="1:75" s="11" customFormat="1" ht="45.75" customHeight="1" x14ac:dyDescent="0.25">
      <c r="A557" s="9"/>
      <c r="B557" s="61" t="s">
        <v>1458</v>
      </c>
      <c r="C557" s="73" t="s">
        <v>1327</v>
      </c>
      <c r="D557" s="9"/>
      <c r="E557" s="73"/>
      <c r="F557" s="9"/>
      <c r="G557" s="69" t="s">
        <v>619</v>
      </c>
      <c r="H557" s="71" t="s">
        <v>621</v>
      </c>
      <c r="I557" s="25">
        <v>440</v>
      </c>
      <c r="J557" s="25">
        <v>0</v>
      </c>
      <c r="K557" s="25">
        <v>0</v>
      </c>
      <c r="L557" s="25">
        <v>440</v>
      </c>
      <c r="M557" s="26">
        <v>360.38600000000002</v>
      </c>
      <c r="N557" s="27">
        <v>158569.76560000001</v>
      </c>
      <c r="O557" s="27">
        <v>39642.44</v>
      </c>
      <c r="P557" s="27">
        <v>39642.44</v>
      </c>
      <c r="Q557" s="27">
        <v>39642.44</v>
      </c>
      <c r="R557" s="27">
        <v>39642.44</v>
      </c>
      <c r="S557" s="74">
        <f t="shared" si="195"/>
        <v>440</v>
      </c>
      <c r="T557" s="25">
        <f t="shared" si="202"/>
        <v>0</v>
      </c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>
        <f t="shared" si="203"/>
        <v>0</v>
      </c>
      <c r="AI557" s="25"/>
      <c r="AJ557" s="25"/>
      <c r="AK557" s="25"/>
      <c r="AL557" s="25"/>
      <c r="AM557" s="25"/>
      <c r="AN557" s="25"/>
      <c r="AO557" s="25"/>
      <c r="AP557" s="25"/>
      <c r="AQ557" s="38" t="s">
        <v>1126</v>
      </c>
      <c r="AR557" s="18" t="s">
        <v>1133</v>
      </c>
      <c r="AS557" s="38"/>
      <c r="AT557" s="18"/>
      <c r="AU557" s="18"/>
      <c r="AV557" s="18"/>
      <c r="AW557" s="18"/>
      <c r="AX557" s="76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</row>
    <row r="558" spans="1:75" s="11" customFormat="1" ht="45.75" customHeight="1" x14ac:dyDescent="0.25">
      <c r="A558" s="9"/>
      <c r="B558" s="61" t="s">
        <v>1316</v>
      </c>
      <c r="C558" s="73" t="s">
        <v>1327</v>
      </c>
      <c r="D558" s="9"/>
      <c r="E558" s="73"/>
      <c r="F558" s="9"/>
      <c r="G558" s="69" t="s">
        <v>622</v>
      </c>
      <c r="H558" s="71" t="s">
        <v>458</v>
      </c>
      <c r="I558" s="25">
        <v>8440</v>
      </c>
      <c r="J558" s="25">
        <v>0</v>
      </c>
      <c r="K558" s="25">
        <v>0</v>
      </c>
      <c r="L558" s="25">
        <v>8440</v>
      </c>
      <c r="M558" s="26">
        <v>37.755000000000003</v>
      </c>
      <c r="N558" s="27">
        <v>318649.95919999998</v>
      </c>
      <c r="O558" s="27">
        <v>79662.490000000005</v>
      </c>
      <c r="P558" s="27">
        <v>79662.490000000005</v>
      </c>
      <c r="Q558" s="27">
        <v>79662.490000000005</v>
      </c>
      <c r="R558" s="27">
        <v>79662.490000000005</v>
      </c>
      <c r="S558" s="74">
        <f t="shared" ref="S558:S589" si="205">L558+T558</f>
        <v>8440</v>
      </c>
      <c r="T558" s="25">
        <f t="shared" si="202"/>
        <v>0</v>
      </c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>
        <f t="shared" si="203"/>
        <v>0</v>
      </c>
      <c r="AI558" s="25"/>
      <c r="AJ558" s="25"/>
      <c r="AK558" s="25"/>
      <c r="AL558" s="25"/>
      <c r="AM558" s="25"/>
      <c r="AN558" s="25"/>
      <c r="AO558" s="25"/>
      <c r="AP558" s="25"/>
      <c r="AQ558" s="38" t="s">
        <v>1127</v>
      </c>
      <c r="AR558" s="18"/>
      <c r="AS558" s="38" t="s">
        <v>1164</v>
      </c>
      <c r="AT558" s="18"/>
      <c r="AU558" s="18"/>
      <c r="AV558" s="18"/>
      <c r="AW558" s="18"/>
      <c r="AX558" s="76" t="s">
        <v>1417</v>
      </c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</row>
    <row r="559" spans="1:75" s="11" customFormat="1" ht="45.75" customHeight="1" x14ac:dyDescent="0.25">
      <c r="A559" s="9"/>
      <c r="B559" s="61" t="s">
        <v>1316</v>
      </c>
      <c r="C559" s="73" t="s">
        <v>1327</v>
      </c>
      <c r="D559" s="9"/>
      <c r="E559" s="73"/>
      <c r="F559" s="9"/>
      <c r="G559" s="69" t="s">
        <v>622</v>
      </c>
      <c r="H559" s="71" t="s">
        <v>326</v>
      </c>
      <c r="I559" s="25">
        <v>91840</v>
      </c>
      <c r="J559" s="25">
        <v>0</v>
      </c>
      <c r="K559" s="25">
        <v>0</v>
      </c>
      <c r="L559" s="25">
        <v>91840</v>
      </c>
      <c r="M559" s="26">
        <v>47.250999999999998</v>
      </c>
      <c r="N559" s="27">
        <v>4339514.5740999999</v>
      </c>
      <c r="O559" s="27">
        <v>1084878.6399999999</v>
      </c>
      <c r="P559" s="27">
        <v>1084878.6399999999</v>
      </c>
      <c r="Q559" s="27">
        <v>1084878.6399999999</v>
      </c>
      <c r="R559" s="27">
        <v>1084878.6399999999</v>
      </c>
      <c r="S559" s="74">
        <f t="shared" si="205"/>
        <v>91840</v>
      </c>
      <c r="T559" s="25">
        <f t="shared" si="202"/>
        <v>0</v>
      </c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>
        <f t="shared" si="203"/>
        <v>0</v>
      </c>
      <c r="AI559" s="25"/>
      <c r="AJ559" s="25"/>
      <c r="AK559" s="25"/>
      <c r="AL559" s="25"/>
      <c r="AM559" s="25"/>
      <c r="AN559" s="25"/>
      <c r="AO559" s="25"/>
      <c r="AP559" s="25"/>
      <c r="AQ559" s="38" t="s">
        <v>1127</v>
      </c>
      <c r="AR559" s="18"/>
      <c r="AS559" s="38" t="s">
        <v>1164</v>
      </c>
      <c r="AT559" s="18"/>
      <c r="AU559" s="18"/>
      <c r="AV559" s="18"/>
      <c r="AW559" s="18"/>
      <c r="AX559" s="76" t="s">
        <v>1417</v>
      </c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</row>
    <row r="560" spans="1:75" s="11" customFormat="1" ht="45.75" customHeight="1" x14ac:dyDescent="0.25">
      <c r="A560" s="9"/>
      <c r="B560" s="61" t="s">
        <v>1512</v>
      </c>
      <c r="C560" s="73" t="s">
        <v>1327</v>
      </c>
      <c r="D560" s="9"/>
      <c r="E560" s="73" t="s">
        <v>1556</v>
      </c>
      <c r="F560" s="9"/>
      <c r="G560" s="69" t="s">
        <v>623</v>
      </c>
      <c r="H560" s="71" t="s">
        <v>624</v>
      </c>
      <c r="I560" s="25">
        <v>264</v>
      </c>
      <c r="J560" s="25">
        <v>24</v>
      </c>
      <c r="K560" s="25">
        <v>0</v>
      </c>
      <c r="L560" s="25">
        <f>I560+J560</f>
        <v>288</v>
      </c>
      <c r="M560" s="26">
        <v>10807.896000000001</v>
      </c>
      <c r="N560" s="27">
        <f>L560*M560</f>
        <v>3112674.0480000004</v>
      </c>
      <c r="O560" s="27">
        <f>$N$560/4</f>
        <v>778168.5120000001</v>
      </c>
      <c r="P560" s="27">
        <f t="shared" ref="P560:R560" si="206">$N$560/4</f>
        <v>778168.5120000001</v>
      </c>
      <c r="Q560" s="27">
        <f t="shared" si="206"/>
        <v>778168.5120000001</v>
      </c>
      <c r="R560" s="27">
        <f t="shared" si="206"/>
        <v>778168.5120000001</v>
      </c>
      <c r="S560" s="74">
        <f t="shared" si="205"/>
        <v>288</v>
      </c>
      <c r="T560" s="25">
        <f t="shared" si="202"/>
        <v>0</v>
      </c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>
        <f t="shared" si="203"/>
        <v>0</v>
      </c>
      <c r="AI560" s="25"/>
      <c r="AJ560" s="25"/>
      <c r="AK560" s="25"/>
      <c r="AL560" s="25"/>
      <c r="AM560" s="25"/>
      <c r="AN560" s="25"/>
      <c r="AO560" s="25"/>
      <c r="AP560" s="25"/>
      <c r="AQ560" s="38" t="s">
        <v>1296</v>
      </c>
      <c r="AR560" s="18"/>
      <c r="AS560" s="38"/>
      <c r="AT560" s="18"/>
      <c r="AU560" s="18" t="s">
        <v>1132</v>
      </c>
      <c r="AV560" s="18"/>
      <c r="AW560" s="18"/>
      <c r="AX560" s="76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</row>
    <row r="561" spans="1:75" s="11" customFormat="1" ht="45.75" customHeight="1" x14ac:dyDescent="0.25">
      <c r="A561" s="9"/>
      <c r="B561" s="61" t="s">
        <v>1316</v>
      </c>
      <c r="C561" s="73" t="s">
        <v>1327</v>
      </c>
      <c r="D561" s="9"/>
      <c r="E561" s="73"/>
      <c r="F561" s="9"/>
      <c r="G561" s="69" t="s">
        <v>625</v>
      </c>
      <c r="H561" s="71" t="s">
        <v>441</v>
      </c>
      <c r="I561" s="25">
        <v>27900</v>
      </c>
      <c r="J561" s="25">
        <v>0</v>
      </c>
      <c r="K561" s="25">
        <v>0</v>
      </c>
      <c r="L561" s="25">
        <v>27900</v>
      </c>
      <c r="M561" s="26">
        <v>54.906999999999996</v>
      </c>
      <c r="N561" s="27">
        <v>1531913.7816000001</v>
      </c>
      <c r="O561" s="27">
        <v>382978.45</v>
      </c>
      <c r="P561" s="27">
        <v>382978.45</v>
      </c>
      <c r="Q561" s="27">
        <v>382978.45</v>
      </c>
      <c r="R561" s="27">
        <v>382978.45</v>
      </c>
      <c r="S561" s="74">
        <f t="shared" si="205"/>
        <v>27900</v>
      </c>
      <c r="T561" s="25">
        <f t="shared" si="202"/>
        <v>0</v>
      </c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>
        <f t="shared" si="203"/>
        <v>0</v>
      </c>
      <c r="AI561" s="25"/>
      <c r="AJ561" s="25"/>
      <c r="AK561" s="25"/>
      <c r="AL561" s="25"/>
      <c r="AM561" s="25"/>
      <c r="AN561" s="25"/>
      <c r="AO561" s="25"/>
      <c r="AP561" s="25"/>
      <c r="AQ561" s="38" t="s">
        <v>1127</v>
      </c>
      <c r="AR561" s="18"/>
      <c r="AS561" s="38" t="s">
        <v>1131</v>
      </c>
      <c r="AT561" s="18"/>
      <c r="AU561" s="18"/>
      <c r="AV561" s="18"/>
      <c r="AW561" s="18"/>
      <c r="AX561" s="76" t="s">
        <v>1393</v>
      </c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</row>
    <row r="562" spans="1:75" s="11" customFormat="1" ht="45.75" customHeight="1" x14ac:dyDescent="0.25">
      <c r="A562" s="9"/>
      <c r="B562" s="61" t="s">
        <v>1316</v>
      </c>
      <c r="C562" s="73" t="s">
        <v>1327</v>
      </c>
      <c r="D562" s="9"/>
      <c r="E562" s="73"/>
      <c r="F562" s="9"/>
      <c r="G562" s="69" t="s">
        <v>625</v>
      </c>
      <c r="H562" s="71" t="s">
        <v>445</v>
      </c>
      <c r="I562" s="25">
        <v>23950</v>
      </c>
      <c r="J562" s="25">
        <v>0</v>
      </c>
      <c r="K562" s="25">
        <v>0</v>
      </c>
      <c r="L562" s="25">
        <v>23950</v>
      </c>
      <c r="M562" s="26">
        <v>30.283000000000001</v>
      </c>
      <c r="N562" s="27">
        <v>725280.1372</v>
      </c>
      <c r="O562" s="27">
        <v>181320.03</v>
      </c>
      <c r="P562" s="27">
        <v>181320.03</v>
      </c>
      <c r="Q562" s="27">
        <v>181320.03</v>
      </c>
      <c r="R562" s="27">
        <v>181320.03</v>
      </c>
      <c r="S562" s="74">
        <f t="shared" si="205"/>
        <v>24250</v>
      </c>
      <c r="T562" s="25">
        <f t="shared" si="202"/>
        <v>300</v>
      </c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>
        <v>300</v>
      </c>
      <c r="AH562" s="25">
        <f t="shared" si="203"/>
        <v>0</v>
      </c>
      <c r="AI562" s="25"/>
      <c r="AJ562" s="25"/>
      <c r="AK562" s="25"/>
      <c r="AL562" s="25"/>
      <c r="AM562" s="25"/>
      <c r="AN562" s="25"/>
      <c r="AO562" s="25"/>
      <c r="AP562" s="25"/>
      <c r="AQ562" s="38" t="s">
        <v>1127</v>
      </c>
      <c r="AR562" s="18"/>
      <c r="AS562" s="38" t="s">
        <v>1131</v>
      </c>
      <c r="AT562" s="18"/>
      <c r="AU562" s="18"/>
      <c r="AV562" s="18"/>
      <c r="AW562" s="18"/>
      <c r="AX562" s="76" t="s">
        <v>1396</v>
      </c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</row>
    <row r="563" spans="1:75" s="11" customFormat="1" ht="45.75" customHeight="1" x14ac:dyDescent="0.25">
      <c r="A563" s="9"/>
      <c r="B563" s="61"/>
      <c r="C563" s="73" t="s">
        <v>1327</v>
      </c>
      <c r="D563" s="9"/>
      <c r="E563" s="73" t="s">
        <v>1772</v>
      </c>
      <c r="F563" s="9"/>
      <c r="G563" s="69" t="s">
        <v>1759</v>
      </c>
      <c r="H563" s="71" t="s">
        <v>422</v>
      </c>
      <c r="I563" s="25">
        <v>64449</v>
      </c>
      <c r="J563" s="25">
        <v>0</v>
      </c>
      <c r="K563" s="25">
        <v>0</v>
      </c>
      <c r="L563" s="25">
        <v>64449</v>
      </c>
      <c r="M563" s="26">
        <v>42.17</v>
      </c>
      <c r="N563" s="27">
        <v>2717814.33</v>
      </c>
      <c r="O563" s="27">
        <v>679453.58</v>
      </c>
      <c r="P563" s="27">
        <v>679453.58</v>
      </c>
      <c r="Q563" s="27">
        <v>679453.58</v>
      </c>
      <c r="R563" s="27">
        <v>679453.58</v>
      </c>
      <c r="S563" s="74">
        <f t="shared" si="205"/>
        <v>64449</v>
      </c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38"/>
      <c r="AR563" s="18"/>
      <c r="AS563" s="38"/>
      <c r="AT563" s="18"/>
      <c r="AU563" s="18"/>
      <c r="AV563" s="18"/>
      <c r="AW563" s="18"/>
      <c r="AX563" s="76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</row>
    <row r="564" spans="1:75" s="11" customFormat="1" ht="45.75" customHeight="1" x14ac:dyDescent="0.25">
      <c r="A564" s="9"/>
      <c r="B564" s="61" t="s">
        <v>1316</v>
      </c>
      <c r="C564" s="73" t="s">
        <v>1327</v>
      </c>
      <c r="D564" s="9"/>
      <c r="E564" s="73" t="s">
        <v>1764</v>
      </c>
      <c r="F564" s="9"/>
      <c r="G564" s="69" t="s">
        <v>626</v>
      </c>
      <c r="H564" s="71" t="s">
        <v>627</v>
      </c>
      <c r="I564" s="25">
        <v>69500</v>
      </c>
      <c r="J564" s="25">
        <v>0</v>
      </c>
      <c r="K564" s="25">
        <v>0</v>
      </c>
      <c r="L564" s="25">
        <v>69500</v>
      </c>
      <c r="M564" s="26">
        <v>31.178000000000001</v>
      </c>
      <c r="N564" s="27">
        <v>2166839.41</v>
      </c>
      <c r="O564" s="27">
        <v>541709.85</v>
      </c>
      <c r="P564" s="27">
        <v>541709.85</v>
      </c>
      <c r="Q564" s="27">
        <v>541709.85</v>
      </c>
      <c r="R564" s="27">
        <v>541709.85</v>
      </c>
      <c r="S564" s="74">
        <f t="shared" si="205"/>
        <v>69540</v>
      </c>
      <c r="T564" s="25">
        <f t="shared" si="202"/>
        <v>40</v>
      </c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>
        <v>40</v>
      </c>
      <c r="AH564" s="25">
        <f t="shared" si="203"/>
        <v>0</v>
      </c>
      <c r="AI564" s="25"/>
      <c r="AJ564" s="25"/>
      <c r="AK564" s="25"/>
      <c r="AL564" s="25"/>
      <c r="AM564" s="25"/>
      <c r="AN564" s="25"/>
      <c r="AO564" s="25"/>
      <c r="AP564" s="25"/>
      <c r="AQ564" s="38" t="s">
        <v>1127</v>
      </c>
      <c r="AR564" s="18"/>
      <c r="AS564" s="38" t="s">
        <v>1131</v>
      </c>
      <c r="AT564" s="18"/>
      <c r="AU564" s="18"/>
      <c r="AV564" s="18"/>
      <c r="AW564" s="18"/>
      <c r="AX564" s="76" t="s">
        <v>1366</v>
      </c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</row>
    <row r="565" spans="1:75" s="11" customFormat="1" ht="45.75" customHeight="1" x14ac:dyDescent="0.25">
      <c r="A565" s="9"/>
      <c r="B565" s="61" t="s">
        <v>1316</v>
      </c>
      <c r="C565" s="99" t="s">
        <v>1327</v>
      </c>
      <c r="D565" s="9"/>
      <c r="E565" s="73"/>
      <c r="F565" s="9"/>
      <c r="G565" s="69" t="s">
        <v>626</v>
      </c>
      <c r="H565" s="71" t="s">
        <v>628</v>
      </c>
      <c r="I565" s="25">
        <v>36700</v>
      </c>
      <c r="J565" s="25">
        <v>0</v>
      </c>
      <c r="K565" s="25">
        <v>0</v>
      </c>
      <c r="L565" s="25">
        <v>36700</v>
      </c>
      <c r="M565" s="26">
        <v>15.787000000000001</v>
      </c>
      <c r="N565" s="27">
        <v>579384.45979999995</v>
      </c>
      <c r="O565" s="27">
        <v>144846.10999999999</v>
      </c>
      <c r="P565" s="27">
        <v>144846.10999999999</v>
      </c>
      <c r="Q565" s="27">
        <v>144846.10999999999</v>
      </c>
      <c r="R565" s="27">
        <v>144846.10999999999</v>
      </c>
      <c r="S565" s="74">
        <f t="shared" si="205"/>
        <v>36800</v>
      </c>
      <c r="T565" s="25">
        <f t="shared" si="202"/>
        <v>100</v>
      </c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>
        <v>100</v>
      </c>
      <c r="AH565" s="25">
        <f t="shared" si="203"/>
        <v>0</v>
      </c>
      <c r="AI565" s="25"/>
      <c r="AJ565" s="25"/>
      <c r="AK565" s="25"/>
      <c r="AL565" s="25"/>
      <c r="AM565" s="25"/>
      <c r="AN565" s="25"/>
      <c r="AO565" s="25"/>
      <c r="AP565" s="25"/>
      <c r="AQ565" s="38" t="s">
        <v>1127</v>
      </c>
      <c r="AR565" s="18"/>
      <c r="AS565" s="38" t="s">
        <v>1131</v>
      </c>
      <c r="AT565" s="18"/>
      <c r="AU565" s="18"/>
      <c r="AV565" s="18"/>
      <c r="AW565" s="18"/>
      <c r="AX565" s="76" t="s">
        <v>1395</v>
      </c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</row>
    <row r="566" spans="1:75" s="11" customFormat="1" ht="45.75" customHeight="1" x14ac:dyDescent="0.25">
      <c r="A566" s="9"/>
      <c r="B566" s="61"/>
      <c r="C566" s="73" t="s">
        <v>1327</v>
      </c>
      <c r="D566" s="9"/>
      <c r="E566" s="73" t="s">
        <v>1772</v>
      </c>
      <c r="F566" s="9"/>
      <c r="G566" s="69" t="s">
        <v>1758</v>
      </c>
      <c r="H566" s="71" t="s">
        <v>1755</v>
      </c>
      <c r="I566" s="25">
        <v>11088</v>
      </c>
      <c r="J566" s="25">
        <v>0</v>
      </c>
      <c r="K566" s="25">
        <v>0</v>
      </c>
      <c r="L566" s="25">
        <v>11088</v>
      </c>
      <c r="M566" s="26">
        <v>267.86</v>
      </c>
      <c r="N566" s="27">
        <v>2969999.52</v>
      </c>
      <c r="O566" s="27">
        <v>742499.88</v>
      </c>
      <c r="P566" s="27">
        <v>742499.88</v>
      </c>
      <c r="Q566" s="27">
        <v>742499.88</v>
      </c>
      <c r="R566" s="27">
        <v>742499.88</v>
      </c>
      <c r="S566" s="74">
        <f t="shared" si="205"/>
        <v>11088</v>
      </c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38"/>
      <c r="AR566" s="18"/>
      <c r="AS566" s="38"/>
      <c r="AT566" s="18"/>
      <c r="AU566" s="18"/>
      <c r="AV566" s="18"/>
      <c r="AW566" s="18"/>
      <c r="AX566" s="76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</row>
    <row r="567" spans="1:75" s="11" customFormat="1" ht="45.75" customHeight="1" x14ac:dyDescent="0.25">
      <c r="A567" s="9"/>
      <c r="B567" s="61" t="s">
        <v>1513</v>
      </c>
      <c r="C567" s="73" t="s">
        <v>1327</v>
      </c>
      <c r="D567" s="9" t="s">
        <v>1478</v>
      </c>
      <c r="E567" s="73"/>
      <c r="F567" s="9"/>
      <c r="G567" s="69" t="s">
        <v>1265</v>
      </c>
      <c r="H567" s="71" t="s">
        <v>1090</v>
      </c>
      <c r="I567" s="25">
        <v>10220</v>
      </c>
      <c r="J567" s="25">
        <v>0</v>
      </c>
      <c r="K567" s="25">
        <v>0</v>
      </c>
      <c r="L567" s="25">
        <v>10220</v>
      </c>
      <c r="M567" s="26">
        <v>1175.6559999999999</v>
      </c>
      <c r="N567" s="27">
        <v>12015205.7048</v>
      </c>
      <c r="O567" s="27">
        <v>3003801.43</v>
      </c>
      <c r="P567" s="27">
        <v>3003801.43</v>
      </c>
      <c r="Q567" s="27">
        <v>3003801.43</v>
      </c>
      <c r="R567" s="27">
        <v>3003801.43</v>
      </c>
      <c r="S567" s="74">
        <f t="shared" si="205"/>
        <v>10220</v>
      </c>
      <c r="T567" s="25">
        <f t="shared" si="202"/>
        <v>0</v>
      </c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>
        <f t="shared" si="203"/>
        <v>0</v>
      </c>
      <c r="AI567" s="25"/>
      <c r="AJ567" s="25"/>
      <c r="AK567" s="25"/>
      <c r="AL567" s="25"/>
      <c r="AM567" s="25"/>
      <c r="AN567" s="25"/>
      <c r="AO567" s="25"/>
      <c r="AP567" s="25"/>
      <c r="AQ567" s="38" t="s">
        <v>1296</v>
      </c>
      <c r="AR567" s="18"/>
      <c r="AS567" s="38"/>
      <c r="AT567" s="18"/>
      <c r="AU567" s="18" t="s">
        <v>1132</v>
      </c>
      <c r="AV567" s="18"/>
      <c r="AW567" s="18">
        <v>44957</v>
      </c>
      <c r="AX567" s="76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</row>
    <row r="568" spans="1:75" s="11" customFormat="1" ht="45.75" customHeight="1" x14ac:dyDescent="0.25">
      <c r="A568" s="9"/>
      <c r="B568" s="61" t="s">
        <v>1429</v>
      </c>
      <c r="C568" s="73" t="s">
        <v>1327</v>
      </c>
      <c r="D568" s="9"/>
      <c r="E568" s="73"/>
      <c r="F568" s="9"/>
      <c r="G568" s="69" t="s">
        <v>629</v>
      </c>
      <c r="H568" s="71" t="s">
        <v>630</v>
      </c>
      <c r="I568" s="25">
        <v>139</v>
      </c>
      <c r="J568" s="25">
        <v>0</v>
      </c>
      <c r="K568" s="25">
        <v>0</v>
      </c>
      <c r="L568" s="25">
        <v>139</v>
      </c>
      <c r="M568" s="26">
        <v>8536.9349999999995</v>
      </c>
      <c r="N568" s="27">
        <v>1186633.9528999999</v>
      </c>
      <c r="O568" s="27">
        <v>296658.49</v>
      </c>
      <c r="P568" s="27">
        <v>296658.49</v>
      </c>
      <c r="Q568" s="27">
        <v>296658.49</v>
      </c>
      <c r="R568" s="27">
        <v>296658.49</v>
      </c>
      <c r="S568" s="74">
        <f t="shared" si="205"/>
        <v>139</v>
      </c>
      <c r="T568" s="25">
        <f t="shared" si="202"/>
        <v>0</v>
      </c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>
        <f t="shared" si="203"/>
        <v>0</v>
      </c>
      <c r="AI568" s="25"/>
      <c r="AJ568" s="25"/>
      <c r="AK568" s="25"/>
      <c r="AL568" s="25"/>
      <c r="AM568" s="25"/>
      <c r="AN568" s="25"/>
      <c r="AO568" s="25"/>
      <c r="AP568" s="25"/>
      <c r="AQ568" s="38" t="s">
        <v>1126</v>
      </c>
      <c r="AR568" s="18"/>
      <c r="AS568" s="38"/>
      <c r="AT568" s="18"/>
      <c r="AU568" s="18"/>
      <c r="AV568" s="18"/>
      <c r="AW568" s="18"/>
      <c r="AX568" s="76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</row>
    <row r="569" spans="1:75" s="11" customFormat="1" ht="45.75" customHeight="1" x14ac:dyDescent="0.25">
      <c r="A569" s="9"/>
      <c r="B569" s="61" t="s">
        <v>1316</v>
      </c>
      <c r="C569" s="73" t="s">
        <v>1327</v>
      </c>
      <c r="D569" s="9"/>
      <c r="E569" s="73"/>
      <c r="F569" s="9"/>
      <c r="G569" s="69" t="s">
        <v>631</v>
      </c>
      <c r="H569" s="71" t="s">
        <v>406</v>
      </c>
      <c r="I569" s="25">
        <v>1792</v>
      </c>
      <c r="J569" s="25">
        <v>0</v>
      </c>
      <c r="K569" s="25">
        <v>0</v>
      </c>
      <c r="L569" s="25">
        <v>1792</v>
      </c>
      <c r="M569" s="26">
        <v>594.1</v>
      </c>
      <c r="N569" s="27">
        <v>1064626.5782000001</v>
      </c>
      <c r="O569" s="27">
        <v>266156.64</v>
      </c>
      <c r="P569" s="27">
        <v>266156.64</v>
      </c>
      <c r="Q569" s="27">
        <v>266156.64</v>
      </c>
      <c r="R569" s="27">
        <v>266156.64</v>
      </c>
      <c r="S569" s="74">
        <f t="shared" si="205"/>
        <v>1792</v>
      </c>
      <c r="T569" s="25">
        <f t="shared" si="202"/>
        <v>0</v>
      </c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>
        <f t="shared" si="203"/>
        <v>0</v>
      </c>
      <c r="AI569" s="25"/>
      <c r="AJ569" s="25"/>
      <c r="AK569" s="25"/>
      <c r="AL569" s="25"/>
      <c r="AM569" s="25"/>
      <c r="AN569" s="25"/>
      <c r="AO569" s="25"/>
      <c r="AP569" s="25"/>
      <c r="AQ569" s="38" t="s">
        <v>1127</v>
      </c>
      <c r="AR569" s="18"/>
      <c r="AS569" s="38" t="s">
        <v>1164</v>
      </c>
      <c r="AT569" s="18"/>
      <c r="AU569" s="18"/>
      <c r="AV569" s="18"/>
      <c r="AW569" s="18"/>
      <c r="AX569" s="76" t="s">
        <v>1395</v>
      </c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</row>
    <row r="570" spans="1:75" s="11" customFormat="1" ht="45.75" customHeight="1" x14ac:dyDescent="0.25">
      <c r="A570" s="9"/>
      <c r="B570" s="61" t="s">
        <v>1512</v>
      </c>
      <c r="C570" s="73" t="s">
        <v>1327</v>
      </c>
      <c r="D570" s="9"/>
      <c r="E570" s="73"/>
      <c r="F570" s="9"/>
      <c r="G570" s="69" t="s">
        <v>632</v>
      </c>
      <c r="H570" s="71" t="s">
        <v>633</v>
      </c>
      <c r="I570" s="25">
        <v>2382</v>
      </c>
      <c r="J570" s="25">
        <v>0</v>
      </c>
      <c r="K570" s="25">
        <v>0</v>
      </c>
      <c r="L570" s="25">
        <v>2382</v>
      </c>
      <c r="M570" s="26">
        <v>9119.3019999999997</v>
      </c>
      <c r="N570" s="27">
        <v>21722178.229899999</v>
      </c>
      <c r="O570" s="27">
        <v>5430544.5599999996</v>
      </c>
      <c r="P570" s="27">
        <v>5430544.5599999996</v>
      </c>
      <c r="Q570" s="27">
        <v>5430544.5599999996</v>
      </c>
      <c r="R570" s="27">
        <v>5430544.5599999996</v>
      </c>
      <c r="S570" s="74">
        <f t="shared" si="205"/>
        <v>2382</v>
      </c>
      <c r="T570" s="25">
        <f t="shared" si="202"/>
        <v>0</v>
      </c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>
        <f t="shared" si="203"/>
        <v>0</v>
      </c>
      <c r="AI570" s="25"/>
      <c r="AJ570" s="25"/>
      <c r="AK570" s="25"/>
      <c r="AL570" s="25"/>
      <c r="AM570" s="25"/>
      <c r="AN570" s="25"/>
      <c r="AO570" s="25"/>
      <c r="AP570" s="25"/>
      <c r="AQ570" s="38" t="s">
        <v>1296</v>
      </c>
      <c r="AR570" s="18"/>
      <c r="AS570" s="38"/>
      <c r="AT570" s="18"/>
      <c r="AU570" s="18" t="s">
        <v>1132</v>
      </c>
      <c r="AV570" s="18"/>
      <c r="AW570" s="18"/>
      <c r="AX570" s="76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</row>
    <row r="571" spans="1:75" s="11" customFormat="1" ht="45.75" customHeight="1" x14ac:dyDescent="0.25">
      <c r="A571" s="9"/>
      <c r="B571" s="61"/>
      <c r="C571" s="73"/>
      <c r="D571" s="9"/>
      <c r="E571" s="73" t="s">
        <v>1802</v>
      </c>
      <c r="F571" s="9"/>
      <c r="G571" s="69" t="s">
        <v>1797</v>
      </c>
      <c r="H571" s="71" t="s">
        <v>1796</v>
      </c>
      <c r="I571" s="25">
        <v>1285</v>
      </c>
      <c r="J571" s="25">
        <v>0</v>
      </c>
      <c r="K571" s="25">
        <v>0</v>
      </c>
      <c r="L571" s="25">
        <v>1285</v>
      </c>
      <c r="M571" s="26">
        <v>10732.2</v>
      </c>
      <c r="N571" s="27">
        <f>L571*M571</f>
        <v>13790877.000000002</v>
      </c>
      <c r="O571" s="27"/>
      <c r="P571" s="27"/>
      <c r="Q571" s="27">
        <f>$N$571/2</f>
        <v>6895438.5000000009</v>
      </c>
      <c r="R571" s="27">
        <f>$N$571/2</f>
        <v>6895438.5000000009</v>
      </c>
      <c r="S571" s="74">
        <f t="shared" si="205"/>
        <v>1285</v>
      </c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38"/>
      <c r="AR571" s="18"/>
      <c r="AS571" s="38"/>
      <c r="AT571" s="18"/>
      <c r="AU571" s="18"/>
      <c r="AV571" s="18"/>
      <c r="AW571" s="18"/>
      <c r="AX571" s="76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</row>
    <row r="572" spans="1:75" s="11" customFormat="1" ht="45.75" customHeight="1" x14ac:dyDescent="0.25">
      <c r="A572" s="9"/>
      <c r="B572" s="61" t="s">
        <v>1429</v>
      </c>
      <c r="C572" s="73" t="s">
        <v>1327</v>
      </c>
      <c r="D572" s="9"/>
      <c r="E572" s="73"/>
      <c r="F572" s="9"/>
      <c r="G572" s="69" t="s">
        <v>634</v>
      </c>
      <c r="H572" s="71" t="s">
        <v>635</v>
      </c>
      <c r="I572" s="25">
        <v>12500</v>
      </c>
      <c r="J572" s="25">
        <v>0</v>
      </c>
      <c r="K572" s="25">
        <v>0</v>
      </c>
      <c r="L572" s="25">
        <v>12500</v>
      </c>
      <c r="M572" s="26">
        <v>19.492999999999999</v>
      </c>
      <c r="N572" s="27">
        <v>243663.08749999999</v>
      </c>
      <c r="O572" s="27">
        <v>60915.77</v>
      </c>
      <c r="P572" s="27">
        <v>60915.77</v>
      </c>
      <c r="Q572" s="27">
        <v>60915.77</v>
      </c>
      <c r="R572" s="27">
        <v>60915.77</v>
      </c>
      <c r="S572" s="74">
        <f t="shared" si="205"/>
        <v>12500</v>
      </c>
      <c r="T572" s="25">
        <f t="shared" si="202"/>
        <v>0</v>
      </c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>
        <f t="shared" si="203"/>
        <v>0</v>
      </c>
      <c r="AI572" s="25"/>
      <c r="AJ572" s="25"/>
      <c r="AK572" s="25"/>
      <c r="AL572" s="25"/>
      <c r="AM572" s="25"/>
      <c r="AN572" s="25"/>
      <c r="AO572" s="25"/>
      <c r="AP572" s="25"/>
      <c r="AQ572" s="38" t="s">
        <v>1126</v>
      </c>
      <c r="AR572" s="18" t="s">
        <v>1133</v>
      </c>
      <c r="AS572" s="38"/>
      <c r="AT572" s="18"/>
      <c r="AU572" s="18"/>
      <c r="AV572" s="18"/>
      <c r="AW572" s="18"/>
      <c r="AX572" s="76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</row>
    <row r="573" spans="1:75" s="11" customFormat="1" ht="45.75" customHeight="1" x14ac:dyDescent="0.25">
      <c r="A573" s="9"/>
      <c r="B573" s="61"/>
      <c r="C573" s="73" t="s">
        <v>1327</v>
      </c>
      <c r="D573" s="9"/>
      <c r="E573" s="73" t="s">
        <v>1764</v>
      </c>
      <c r="F573" s="9"/>
      <c r="G573" s="69" t="s">
        <v>1745</v>
      </c>
      <c r="H573" s="71" t="s">
        <v>1746</v>
      </c>
      <c r="I573" s="25">
        <v>0</v>
      </c>
      <c r="J573" s="25">
        <v>390</v>
      </c>
      <c r="K573" s="25">
        <v>0</v>
      </c>
      <c r="L573" s="25">
        <f>J573+K573+I573</f>
        <v>390</v>
      </c>
      <c r="M573" s="26">
        <v>8117.7650000000003</v>
      </c>
      <c r="N573" s="27">
        <f>L573*M573</f>
        <v>3165928.35</v>
      </c>
      <c r="O573" s="27">
        <f>$N$573/4</f>
        <v>791482.08750000002</v>
      </c>
      <c r="P573" s="27">
        <f t="shared" ref="P573:R573" si="207">$N$573/4</f>
        <v>791482.08750000002</v>
      </c>
      <c r="Q573" s="27">
        <f t="shared" si="207"/>
        <v>791482.08750000002</v>
      </c>
      <c r="R573" s="27">
        <f t="shared" si="207"/>
        <v>791482.08750000002</v>
      </c>
      <c r="S573" s="74">
        <f t="shared" si="205"/>
        <v>390</v>
      </c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38"/>
      <c r="AR573" s="18"/>
      <c r="AS573" s="38"/>
      <c r="AT573" s="18"/>
      <c r="AU573" s="18"/>
      <c r="AV573" s="18"/>
      <c r="AW573" s="18"/>
      <c r="AX573" s="76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</row>
    <row r="574" spans="1:75" s="11" customFormat="1" ht="45.75" customHeight="1" x14ac:dyDescent="0.25">
      <c r="A574" s="9"/>
      <c r="B574" s="61" t="s">
        <v>1512</v>
      </c>
      <c r="C574" s="73" t="s">
        <v>1327</v>
      </c>
      <c r="D574" s="9"/>
      <c r="E574" s="73"/>
      <c r="F574" s="9"/>
      <c r="G574" s="69" t="s">
        <v>636</v>
      </c>
      <c r="H574" s="71" t="s">
        <v>637</v>
      </c>
      <c r="I574" s="25">
        <v>0</v>
      </c>
      <c r="J574" s="25">
        <v>24696</v>
      </c>
      <c r="K574" s="25">
        <v>0</v>
      </c>
      <c r="L574" s="25">
        <v>24696</v>
      </c>
      <c r="M574" s="26">
        <v>88.646000000000001</v>
      </c>
      <c r="N574" s="27">
        <v>2189200.5787999998</v>
      </c>
      <c r="O574" s="27">
        <v>547300.14</v>
      </c>
      <c r="P574" s="27">
        <v>547300.14</v>
      </c>
      <c r="Q574" s="27">
        <v>547300.14</v>
      </c>
      <c r="R574" s="27">
        <v>547300.14</v>
      </c>
      <c r="S574" s="74">
        <f t="shared" si="205"/>
        <v>24696</v>
      </c>
      <c r="T574" s="25">
        <f t="shared" si="202"/>
        <v>0</v>
      </c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>
        <f t="shared" si="203"/>
        <v>0</v>
      </c>
      <c r="AI574" s="25"/>
      <c r="AJ574" s="25"/>
      <c r="AK574" s="25"/>
      <c r="AL574" s="25"/>
      <c r="AM574" s="25"/>
      <c r="AN574" s="25"/>
      <c r="AO574" s="25"/>
      <c r="AP574" s="25"/>
      <c r="AQ574" s="38" t="s">
        <v>1296</v>
      </c>
      <c r="AR574" s="18"/>
      <c r="AS574" s="38"/>
      <c r="AT574" s="18"/>
      <c r="AU574" s="18" t="s">
        <v>1132</v>
      </c>
      <c r="AV574" s="18"/>
      <c r="AW574" s="18"/>
      <c r="AX574" s="76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</row>
    <row r="575" spans="1:75" s="11" customFormat="1" ht="45.75" customHeight="1" x14ac:dyDescent="0.25">
      <c r="A575" s="9"/>
      <c r="B575" s="61" t="s">
        <v>1513</v>
      </c>
      <c r="C575" s="73" t="s">
        <v>1327</v>
      </c>
      <c r="D575" s="9"/>
      <c r="E575" s="73" t="s">
        <v>1772</v>
      </c>
      <c r="F575" s="9"/>
      <c r="G575" s="69" t="s">
        <v>1756</v>
      </c>
      <c r="H575" s="71" t="s">
        <v>1757</v>
      </c>
      <c r="I575" s="25">
        <v>152964</v>
      </c>
      <c r="J575" s="25">
        <v>0</v>
      </c>
      <c r="K575" s="25">
        <v>0</v>
      </c>
      <c r="L575" s="25">
        <v>152964</v>
      </c>
      <c r="M575" s="26">
        <v>50.79</v>
      </c>
      <c r="N575" s="27">
        <v>7769607.5300000003</v>
      </c>
      <c r="O575" s="27">
        <v>1942401.88</v>
      </c>
      <c r="P575" s="27">
        <v>1942401.88</v>
      </c>
      <c r="Q575" s="27">
        <v>1942401.88</v>
      </c>
      <c r="R575" s="27">
        <v>1942401.88</v>
      </c>
      <c r="S575" s="74">
        <f t="shared" si="205"/>
        <v>152964</v>
      </c>
      <c r="T575" s="25">
        <f t="shared" si="202"/>
        <v>0</v>
      </c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>
        <f t="shared" si="203"/>
        <v>0</v>
      </c>
      <c r="AI575" s="25"/>
      <c r="AJ575" s="25"/>
      <c r="AK575" s="25"/>
      <c r="AL575" s="25"/>
      <c r="AM575" s="25"/>
      <c r="AN575" s="25"/>
      <c r="AO575" s="25"/>
      <c r="AP575" s="25"/>
      <c r="AQ575" s="38" t="s">
        <v>1296</v>
      </c>
      <c r="AR575" s="18"/>
      <c r="AS575" s="38"/>
      <c r="AT575" s="18"/>
      <c r="AU575" s="18"/>
      <c r="AV575" s="18"/>
      <c r="AW575" s="18"/>
      <c r="AX575" s="76" t="s">
        <v>1360</v>
      </c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</row>
    <row r="576" spans="1:75" s="11" customFormat="1" ht="45.75" customHeight="1" x14ac:dyDescent="0.25">
      <c r="A576" s="9"/>
      <c r="B576" s="61" t="s">
        <v>1512</v>
      </c>
      <c r="C576" s="73" t="s">
        <v>1327</v>
      </c>
      <c r="D576" s="9"/>
      <c r="E576" s="73"/>
      <c r="F576" s="9"/>
      <c r="G576" s="69" t="s">
        <v>639</v>
      </c>
      <c r="H576" s="71" t="s">
        <v>640</v>
      </c>
      <c r="I576" s="25">
        <v>6767</v>
      </c>
      <c r="J576" s="25">
        <v>0</v>
      </c>
      <c r="K576" s="25">
        <v>0</v>
      </c>
      <c r="L576" s="25">
        <v>6767</v>
      </c>
      <c r="M576" s="26">
        <v>79.316999999999993</v>
      </c>
      <c r="N576" s="27">
        <f>L576*M576</f>
        <v>536738.13899999997</v>
      </c>
      <c r="O576" s="27">
        <f>$N$576/4</f>
        <v>134184.53474999999</v>
      </c>
      <c r="P576" s="27">
        <f>$N$576/4</f>
        <v>134184.53474999999</v>
      </c>
      <c r="Q576" s="27">
        <f>$N$576/4</f>
        <v>134184.53474999999</v>
      </c>
      <c r="R576" s="27">
        <f>$N$576/4</f>
        <v>134184.53474999999</v>
      </c>
      <c r="S576" s="74">
        <f t="shared" si="205"/>
        <v>6767</v>
      </c>
      <c r="T576" s="25">
        <f t="shared" si="202"/>
        <v>0</v>
      </c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>
        <f t="shared" si="203"/>
        <v>0</v>
      </c>
      <c r="AI576" s="25"/>
      <c r="AJ576" s="25"/>
      <c r="AK576" s="25"/>
      <c r="AL576" s="25"/>
      <c r="AM576" s="25"/>
      <c r="AN576" s="25"/>
      <c r="AO576" s="25"/>
      <c r="AP576" s="25"/>
      <c r="AQ576" s="38" t="s">
        <v>1296</v>
      </c>
      <c r="AR576" s="18"/>
      <c r="AS576" s="38" t="s">
        <v>1152</v>
      </c>
      <c r="AT576" s="18"/>
      <c r="AU576" s="18"/>
      <c r="AV576" s="18"/>
      <c r="AW576" s="18"/>
      <c r="AX576" s="76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</row>
    <row r="577" spans="1:75" s="11" customFormat="1" ht="45.75" customHeight="1" x14ac:dyDescent="0.25">
      <c r="A577" s="9"/>
      <c r="B577" s="61" t="s">
        <v>1512</v>
      </c>
      <c r="C577" s="73" t="s">
        <v>1327</v>
      </c>
      <c r="D577" s="9"/>
      <c r="E577" s="73"/>
      <c r="F577" s="9"/>
      <c r="G577" s="69" t="s">
        <v>639</v>
      </c>
      <c r="H577" s="71" t="s">
        <v>641</v>
      </c>
      <c r="I577" s="25">
        <v>4861</v>
      </c>
      <c r="J577" s="25">
        <v>49</v>
      </c>
      <c r="K577" s="25">
        <v>50</v>
      </c>
      <c r="L577" s="25">
        <v>4960</v>
      </c>
      <c r="M577" s="26">
        <v>225.589</v>
      </c>
      <c r="N577" s="27">
        <v>1118922.6030999999</v>
      </c>
      <c r="O577" s="27">
        <v>279730.65000000002</v>
      </c>
      <c r="P577" s="27">
        <v>279730.65000000002</v>
      </c>
      <c r="Q577" s="27">
        <v>279730.65000000002</v>
      </c>
      <c r="R577" s="27">
        <v>279730.65000000002</v>
      </c>
      <c r="S577" s="74">
        <f t="shared" si="205"/>
        <v>4960</v>
      </c>
      <c r="T577" s="25">
        <f t="shared" si="202"/>
        <v>0</v>
      </c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>
        <f t="shared" si="203"/>
        <v>0</v>
      </c>
      <c r="AI577" s="25"/>
      <c r="AJ577" s="25"/>
      <c r="AK577" s="25"/>
      <c r="AL577" s="25"/>
      <c r="AM577" s="25"/>
      <c r="AN577" s="25"/>
      <c r="AO577" s="25"/>
      <c r="AP577" s="25"/>
      <c r="AQ577" s="38" t="s">
        <v>1296</v>
      </c>
      <c r="AR577" s="18"/>
      <c r="AS577" s="38" t="s">
        <v>1152</v>
      </c>
      <c r="AT577" s="18"/>
      <c r="AU577" s="18"/>
      <c r="AV577" s="18"/>
      <c r="AW577" s="18"/>
      <c r="AX577" s="76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</row>
    <row r="578" spans="1:75" s="11" customFormat="1" ht="45.75" customHeight="1" x14ac:dyDescent="0.25">
      <c r="A578" s="9"/>
      <c r="B578" s="61" t="s">
        <v>1442</v>
      </c>
      <c r="C578" s="73" t="s">
        <v>1327</v>
      </c>
      <c r="D578" s="9"/>
      <c r="E578" s="73" t="s">
        <v>1496</v>
      </c>
      <c r="F578" s="9"/>
      <c r="G578" s="69" t="s">
        <v>642</v>
      </c>
      <c r="H578" s="71" t="s">
        <v>643</v>
      </c>
      <c r="I578" s="25">
        <v>0</v>
      </c>
      <c r="J578" s="25">
        <v>13610</v>
      </c>
      <c r="K578" s="25">
        <v>672</v>
      </c>
      <c r="L578" s="25">
        <f>J578+K578</f>
        <v>14282</v>
      </c>
      <c r="M578" s="26">
        <v>217.745</v>
      </c>
      <c r="N578" s="27">
        <f>L578*M578</f>
        <v>3109834.09</v>
      </c>
      <c r="O578" s="27">
        <f>$N$578/4</f>
        <v>777458.52249999996</v>
      </c>
      <c r="P578" s="27">
        <f t="shared" ref="P578:R578" si="208">$N$578/4</f>
        <v>777458.52249999996</v>
      </c>
      <c r="Q578" s="27">
        <f t="shared" si="208"/>
        <v>777458.52249999996</v>
      </c>
      <c r="R578" s="27">
        <f t="shared" si="208"/>
        <v>777458.52249999996</v>
      </c>
      <c r="S578" s="74">
        <f t="shared" si="205"/>
        <v>14282</v>
      </c>
      <c r="T578" s="25">
        <f t="shared" si="202"/>
        <v>0</v>
      </c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>
        <f t="shared" si="203"/>
        <v>0</v>
      </c>
      <c r="AI578" s="25"/>
      <c r="AJ578" s="25"/>
      <c r="AK578" s="25"/>
      <c r="AL578" s="25"/>
      <c r="AM578" s="25"/>
      <c r="AN578" s="25"/>
      <c r="AO578" s="25"/>
      <c r="AP578" s="25"/>
      <c r="AQ578" s="38" t="s">
        <v>1296</v>
      </c>
      <c r="AR578" s="18"/>
      <c r="AS578" s="38"/>
      <c r="AT578" s="18"/>
      <c r="AU578" s="18" t="s">
        <v>1132</v>
      </c>
      <c r="AV578" s="18"/>
      <c r="AW578" s="18"/>
      <c r="AX578" s="76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</row>
    <row r="579" spans="1:75" s="11" customFormat="1" ht="45.75" customHeight="1" x14ac:dyDescent="0.25">
      <c r="A579" s="9"/>
      <c r="B579" s="61" t="s">
        <v>1442</v>
      </c>
      <c r="C579" s="73" t="s">
        <v>1327</v>
      </c>
      <c r="D579" s="9"/>
      <c r="E579" s="73" t="s">
        <v>1496</v>
      </c>
      <c r="F579" s="9"/>
      <c r="G579" s="69" t="s">
        <v>642</v>
      </c>
      <c r="H579" s="71" t="s">
        <v>644</v>
      </c>
      <c r="I579" s="25">
        <v>0</v>
      </c>
      <c r="J579" s="25">
        <v>13394</v>
      </c>
      <c r="K579" s="25">
        <v>0</v>
      </c>
      <c r="L579" s="25">
        <f>J579+K579</f>
        <v>13394</v>
      </c>
      <c r="M579" s="26">
        <v>109.212</v>
      </c>
      <c r="N579" s="27">
        <f>L579*M579</f>
        <v>1462785.5279999999</v>
      </c>
      <c r="O579" s="27">
        <v>329002.19</v>
      </c>
      <c r="P579" s="27">
        <v>329002.19</v>
      </c>
      <c r="Q579" s="27">
        <v>329002.19</v>
      </c>
      <c r="R579" s="27">
        <v>329002.19</v>
      </c>
      <c r="S579" s="74">
        <f t="shared" si="205"/>
        <v>13394</v>
      </c>
      <c r="T579" s="25">
        <f t="shared" si="202"/>
        <v>0</v>
      </c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>
        <f t="shared" si="203"/>
        <v>0</v>
      </c>
      <c r="AI579" s="25"/>
      <c r="AJ579" s="25"/>
      <c r="AK579" s="25"/>
      <c r="AL579" s="25"/>
      <c r="AM579" s="25"/>
      <c r="AN579" s="25"/>
      <c r="AO579" s="25"/>
      <c r="AP579" s="25"/>
      <c r="AQ579" s="38" t="s">
        <v>1296</v>
      </c>
      <c r="AR579" s="18"/>
      <c r="AS579" s="38"/>
      <c r="AT579" s="18"/>
      <c r="AU579" s="18" t="s">
        <v>1132</v>
      </c>
      <c r="AV579" s="18"/>
      <c r="AW579" s="18"/>
      <c r="AX579" s="76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</row>
    <row r="580" spans="1:75" s="11" customFormat="1" ht="45.75" customHeight="1" x14ac:dyDescent="0.25">
      <c r="A580" s="9"/>
      <c r="B580" s="61" t="s">
        <v>1316</v>
      </c>
      <c r="C580" s="73" t="s">
        <v>1327</v>
      </c>
      <c r="D580" s="9"/>
      <c r="E580" s="73"/>
      <c r="F580" s="9"/>
      <c r="G580" s="69" t="s">
        <v>645</v>
      </c>
      <c r="H580" s="71" t="s">
        <v>638</v>
      </c>
      <c r="I580" s="25">
        <v>73792</v>
      </c>
      <c r="J580" s="25">
        <v>0</v>
      </c>
      <c r="K580" s="25">
        <v>0</v>
      </c>
      <c r="L580" s="25">
        <v>73792</v>
      </c>
      <c r="M580" s="26">
        <v>34.274999999999999</v>
      </c>
      <c r="N580" s="27">
        <v>2529244.7086</v>
      </c>
      <c r="O580" s="27">
        <v>632311.18000000005</v>
      </c>
      <c r="P580" s="27">
        <v>632311.18000000005</v>
      </c>
      <c r="Q580" s="27">
        <v>632311.18000000005</v>
      </c>
      <c r="R580" s="27">
        <v>632311.18000000005</v>
      </c>
      <c r="S580" s="74">
        <f t="shared" si="205"/>
        <v>73792</v>
      </c>
      <c r="T580" s="25">
        <f t="shared" si="202"/>
        <v>0</v>
      </c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>
        <f t="shared" si="203"/>
        <v>0</v>
      </c>
      <c r="AI580" s="25"/>
      <c r="AJ580" s="25"/>
      <c r="AK580" s="25"/>
      <c r="AL580" s="25"/>
      <c r="AM580" s="25"/>
      <c r="AN580" s="25"/>
      <c r="AO580" s="25"/>
      <c r="AP580" s="25"/>
      <c r="AQ580" s="38" t="s">
        <v>1127</v>
      </c>
      <c r="AR580" s="18"/>
      <c r="AS580" s="38" t="s">
        <v>1164</v>
      </c>
      <c r="AT580" s="18"/>
      <c r="AU580" s="18"/>
      <c r="AV580" s="18"/>
      <c r="AW580" s="18"/>
      <c r="AX580" s="76" t="s">
        <v>1403</v>
      </c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</row>
    <row r="581" spans="1:75" s="11" customFormat="1" ht="45.75" customHeight="1" x14ac:dyDescent="0.25">
      <c r="A581" s="9"/>
      <c r="B581" s="61" t="s">
        <v>1328</v>
      </c>
      <c r="C581" s="73" t="s">
        <v>1327</v>
      </c>
      <c r="D581" s="9"/>
      <c r="E581" s="73" t="s">
        <v>1807</v>
      </c>
      <c r="F581" s="9"/>
      <c r="G581" s="69" t="s">
        <v>1760</v>
      </c>
      <c r="H581" s="71" t="s">
        <v>1761</v>
      </c>
      <c r="I581" s="25">
        <v>100116</v>
      </c>
      <c r="J581" s="25">
        <v>0</v>
      </c>
      <c r="K581" s="25">
        <v>0</v>
      </c>
      <c r="L581" s="25">
        <v>100116</v>
      </c>
      <c r="M581" s="26">
        <v>10.01</v>
      </c>
      <c r="N581" s="27">
        <f>L581*M581</f>
        <v>1002161.16</v>
      </c>
      <c r="O581" s="27">
        <f>$N$581/4</f>
        <v>250540.29</v>
      </c>
      <c r="P581" s="27">
        <f t="shared" ref="P581:R581" si="209">$N$581/4</f>
        <v>250540.29</v>
      </c>
      <c r="Q581" s="27">
        <f t="shared" si="209"/>
        <v>250540.29</v>
      </c>
      <c r="R581" s="27">
        <f t="shared" si="209"/>
        <v>250540.29</v>
      </c>
      <c r="S581" s="74">
        <f t="shared" si="205"/>
        <v>100116</v>
      </c>
      <c r="T581" s="25">
        <f t="shared" si="202"/>
        <v>0</v>
      </c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>
        <f t="shared" si="203"/>
        <v>0</v>
      </c>
      <c r="AI581" s="25"/>
      <c r="AJ581" s="25"/>
      <c r="AK581" s="25"/>
      <c r="AL581" s="25"/>
      <c r="AM581" s="25"/>
      <c r="AN581" s="25"/>
      <c r="AO581" s="25"/>
      <c r="AP581" s="25"/>
      <c r="AQ581" s="38" t="s">
        <v>1296</v>
      </c>
      <c r="AR581" s="18"/>
      <c r="AS581" s="38"/>
      <c r="AT581" s="18"/>
      <c r="AU581" s="18" t="s">
        <v>1132</v>
      </c>
      <c r="AV581" s="18"/>
      <c r="AW581" s="18"/>
      <c r="AX581" s="76" t="s">
        <v>1407</v>
      </c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</row>
    <row r="582" spans="1:75" s="11" customFormat="1" ht="45.75" customHeight="1" x14ac:dyDescent="0.25">
      <c r="A582" s="9"/>
      <c r="B582" s="61" t="s">
        <v>1512</v>
      </c>
      <c r="C582" s="73" t="s">
        <v>1327</v>
      </c>
      <c r="D582" s="9"/>
      <c r="E582" s="73"/>
      <c r="F582" s="9"/>
      <c r="G582" s="69" t="s">
        <v>646</v>
      </c>
      <c r="H582" s="71" t="s">
        <v>647</v>
      </c>
      <c r="I582" s="25">
        <v>318000</v>
      </c>
      <c r="J582" s="25">
        <v>0</v>
      </c>
      <c r="K582" s="25">
        <v>0</v>
      </c>
      <c r="L582" s="25">
        <v>318000</v>
      </c>
      <c r="M582" s="26">
        <v>2.6120000000000001</v>
      </c>
      <c r="N582" s="27">
        <v>830550.49199999997</v>
      </c>
      <c r="O582" s="27">
        <v>207637.62</v>
      </c>
      <c r="P582" s="27">
        <v>207637.62</v>
      </c>
      <c r="Q582" s="27">
        <v>207637.62</v>
      </c>
      <c r="R582" s="27">
        <v>207637.62</v>
      </c>
      <c r="S582" s="74">
        <f t="shared" si="205"/>
        <v>318000</v>
      </c>
      <c r="T582" s="25">
        <f t="shared" si="202"/>
        <v>0</v>
      </c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>
        <f t="shared" si="203"/>
        <v>0</v>
      </c>
      <c r="AI582" s="25"/>
      <c r="AJ582" s="25"/>
      <c r="AK582" s="25"/>
      <c r="AL582" s="25"/>
      <c r="AM582" s="25"/>
      <c r="AN582" s="25"/>
      <c r="AO582" s="25"/>
      <c r="AP582" s="25"/>
      <c r="AQ582" s="38" t="s">
        <v>1296</v>
      </c>
      <c r="AR582" s="18"/>
      <c r="AS582" s="38"/>
      <c r="AT582" s="18"/>
      <c r="AU582" s="18" t="s">
        <v>1132</v>
      </c>
      <c r="AV582" s="18"/>
      <c r="AW582" s="18"/>
      <c r="AX582" s="76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</row>
    <row r="583" spans="1:75" s="11" customFormat="1" ht="45.75" customHeight="1" x14ac:dyDescent="0.25">
      <c r="A583" s="9"/>
      <c r="B583" s="61" t="s">
        <v>1316</v>
      </c>
      <c r="C583" s="73" t="s">
        <v>1327</v>
      </c>
      <c r="D583" s="9"/>
      <c r="E583" s="73"/>
      <c r="F583" s="9"/>
      <c r="G583" s="69" t="s">
        <v>648</v>
      </c>
      <c r="H583" s="71" t="s">
        <v>325</v>
      </c>
      <c r="I583" s="25">
        <v>29440</v>
      </c>
      <c r="J583" s="25">
        <v>0</v>
      </c>
      <c r="K583" s="25">
        <v>0</v>
      </c>
      <c r="L583" s="25">
        <v>29440</v>
      </c>
      <c r="M583" s="26">
        <v>87.009</v>
      </c>
      <c r="N583" s="27">
        <v>2561548.3308999999</v>
      </c>
      <c r="O583" s="27">
        <v>640387.07999999996</v>
      </c>
      <c r="P583" s="27">
        <v>640387.07999999996</v>
      </c>
      <c r="Q583" s="27">
        <v>640387.07999999996</v>
      </c>
      <c r="R583" s="27">
        <v>640387.07999999996</v>
      </c>
      <c r="S583" s="74">
        <f t="shared" si="205"/>
        <v>29440</v>
      </c>
      <c r="T583" s="25">
        <f t="shared" si="202"/>
        <v>0</v>
      </c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>
        <f t="shared" si="203"/>
        <v>0</v>
      </c>
      <c r="AI583" s="25"/>
      <c r="AJ583" s="25"/>
      <c r="AK583" s="25"/>
      <c r="AL583" s="25"/>
      <c r="AM583" s="25"/>
      <c r="AN583" s="25"/>
      <c r="AO583" s="25"/>
      <c r="AP583" s="25"/>
      <c r="AQ583" s="38" t="s">
        <v>1127</v>
      </c>
      <c r="AR583" s="18"/>
      <c r="AS583" s="38" t="s">
        <v>1131</v>
      </c>
      <c r="AT583" s="18"/>
      <c r="AU583" s="18"/>
      <c r="AV583" s="18"/>
      <c r="AW583" s="18"/>
      <c r="AX583" s="76" t="s">
        <v>1393</v>
      </c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</row>
    <row r="584" spans="1:75" s="11" customFormat="1" ht="45.75" customHeight="1" x14ac:dyDescent="0.25">
      <c r="A584" s="9"/>
      <c r="B584" s="61" t="s">
        <v>1316</v>
      </c>
      <c r="C584" s="73" t="s">
        <v>1327</v>
      </c>
      <c r="D584" s="9"/>
      <c r="E584" s="73"/>
      <c r="F584" s="9"/>
      <c r="G584" s="69" t="s">
        <v>648</v>
      </c>
      <c r="H584" s="71" t="s">
        <v>560</v>
      </c>
      <c r="I584" s="25">
        <v>17460</v>
      </c>
      <c r="J584" s="25">
        <v>0</v>
      </c>
      <c r="K584" s="25">
        <v>0</v>
      </c>
      <c r="L584" s="25">
        <v>17460</v>
      </c>
      <c r="M584" s="26">
        <v>19.277999999999999</v>
      </c>
      <c r="N584" s="27">
        <v>336600.49729999999</v>
      </c>
      <c r="O584" s="27">
        <v>84150.12</v>
      </c>
      <c r="P584" s="27">
        <v>84150.12</v>
      </c>
      <c r="Q584" s="27">
        <v>84150.12</v>
      </c>
      <c r="R584" s="27">
        <v>84150.12</v>
      </c>
      <c r="S584" s="74">
        <f t="shared" si="205"/>
        <v>17460</v>
      </c>
      <c r="T584" s="25">
        <f t="shared" si="202"/>
        <v>0</v>
      </c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>
        <f t="shared" si="203"/>
        <v>0</v>
      </c>
      <c r="AI584" s="25"/>
      <c r="AJ584" s="25"/>
      <c r="AK584" s="25"/>
      <c r="AL584" s="25"/>
      <c r="AM584" s="25"/>
      <c r="AN584" s="25"/>
      <c r="AO584" s="25"/>
      <c r="AP584" s="25"/>
      <c r="AQ584" s="38" t="s">
        <v>1127</v>
      </c>
      <c r="AR584" s="18"/>
      <c r="AS584" s="38" t="s">
        <v>1131</v>
      </c>
      <c r="AT584" s="18"/>
      <c r="AU584" s="18"/>
      <c r="AV584" s="18"/>
      <c r="AW584" s="18"/>
      <c r="AX584" s="76" t="s">
        <v>1393</v>
      </c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</row>
    <row r="585" spans="1:75" s="11" customFormat="1" ht="45.75" customHeight="1" x14ac:dyDescent="0.25">
      <c r="A585" s="9"/>
      <c r="B585" s="61" t="s">
        <v>1316</v>
      </c>
      <c r="C585" s="73" t="s">
        <v>1327</v>
      </c>
      <c r="D585" s="9"/>
      <c r="E585" s="73"/>
      <c r="F585" s="9"/>
      <c r="G585" s="69" t="s">
        <v>648</v>
      </c>
      <c r="H585" s="71" t="s">
        <v>460</v>
      </c>
      <c r="I585" s="25">
        <v>3940</v>
      </c>
      <c r="J585" s="25">
        <v>0</v>
      </c>
      <c r="K585" s="25">
        <v>0</v>
      </c>
      <c r="L585" s="25">
        <v>3940</v>
      </c>
      <c r="M585" s="26">
        <v>205.84</v>
      </c>
      <c r="N585" s="27">
        <v>811008.72730000003</v>
      </c>
      <c r="O585" s="27">
        <v>202752.18</v>
      </c>
      <c r="P585" s="27">
        <v>202752.18</v>
      </c>
      <c r="Q585" s="27">
        <v>202752.18</v>
      </c>
      <c r="R585" s="27">
        <v>202752.18</v>
      </c>
      <c r="S585" s="74">
        <f t="shared" si="205"/>
        <v>3940</v>
      </c>
      <c r="T585" s="25">
        <f t="shared" si="202"/>
        <v>0</v>
      </c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>
        <f t="shared" si="203"/>
        <v>0</v>
      </c>
      <c r="AI585" s="25"/>
      <c r="AJ585" s="25"/>
      <c r="AK585" s="25"/>
      <c r="AL585" s="25"/>
      <c r="AM585" s="25"/>
      <c r="AN585" s="25"/>
      <c r="AO585" s="25"/>
      <c r="AP585" s="25"/>
      <c r="AQ585" s="38" t="s">
        <v>1127</v>
      </c>
      <c r="AR585" s="18"/>
      <c r="AS585" s="38" t="s">
        <v>1131</v>
      </c>
      <c r="AT585" s="18"/>
      <c r="AU585" s="18"/>
      <c r="AV585" s="18"/>
      <c r="AW585" s="18"/>
      <c r="AX585" s="76" t="s">
        <v>1393</v>
      </c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</row>
    <row r="586" spans="1:75" s="11" customFormat="1" ht="45.75" customHeight="1" x14ac:dyDescent="0.25">
      <c r="A586" s="9"/>
      <c r="B586" s="61" t="s">
        <v>1316</v>
      </c>
      <c r="C586" s="73" t="s">
        <v>1327</v>
      </c>
      <c r="D586" s="9"/>
      <c r="E586" s="73" t="s">
        <v>1738</v>
      </c>
      <c r="F586" s="9"/>
      <c r="G586" s="69" t="s">
        <v>648</v>
      </c>
      <c r="H586" s="71" t="s">
        <v>649</v>
      </c>
      <c r="I586" s="25">
        <v>74</v>
      </c>
      <c r="J586" s="25">
        <v>0</v>
      </c>
      <c r="K586" s="25">
        <v>0</v>
      </c>
      <c r="L586" s="25">
        <v>74</v>
      </c>
      <c r="M586" s="26">
        <v>1063.1969999999999</v>
      </c>
      <c r="N586" s="27">
        <f>L586*M586</f>
        <v>78676.577999999994</v>
      </c>
      <c r="O586" s="27">
        <f>$N$586/4</f>
        <v>19669.144499999999</v>
      </c>
      <c r="P586" s="27">
        <f t="shared" ref="P586:R586" si="210">$N$586/4</f>
        <v>19669.144499999999</v>
      </c>
      <c r="Q586" s="27">
        <f t="shared" si="210"/>
        <v>19669.144499999999</v>
      </c>
      <c r="R586" s="27">
        <f t="shared" si="210"/>
        <v>19669.144499999999</v>
      </c>
      <c r="S586" s="74">
        <f t="shared" si="205"/>
        <v>74</v>
      </c>
      <c r="T586" s="25">
        <f t="shared" ref="T586:T615" si="211">U586+V586+W586+X586+Y586+Z586+AA586+AB586+AC586+AD586+AE586+AF586+AG586+AH586</f>
        <v>0</v>
      </c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>
        <f t="shared" ref="AH586:AH615" si="212">AJ586+AK586+AL586+AM586+AN586+AO586+AP586+AI586</f>
        <v>0</v>
      </c>
      <c r="AI586" s="25"/>
      <c r="AJ586" s="25"/>
      <c r="AK586" s="25"/>
      <c r="AL586" s="25"/>
      <c r="AM586" s="25"/>
      <c r="AN586" s="25"/>
      <c r="AO586" s="25"/>
      <c r="AP586" s="25"/>
      <c r="AQ586" s="38" t="s">
        <v>1127</v>
      </c>
      <c r="AR586" s="18"/>
      <c r="AS586" s="38" t="s">
        <v>1167</v>
      </c>
      <c r="AT586" s="18"/>
      <c r="AU586" s="18"/>
      <c r="AV586" s="18"/>
      <c r="AW586" s="18"/>
      <c r="AX586" s="76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</row>
    <row r="587" spans="1:75" s="11" customFormat="1" ht="45.75" customHeight="1" x14ac:dyDescent="0.25">
      <c r="A587" s="9"/>
      <c r="B587" s="61" t="s">
        <v>1457</v>
      </c>
      <c r="C587" s="73" t="s">
        <v>1327</v>
      </c>
      <c r="D587" s="9"/>
      <c r="E587" s="73"/>
      <c r="F587" s="9"/>
      <c r="G587" s="69" t="s">
        <v>650</v>
      </c>
      <c r="H587" s="71" t="s">
        <v>651</v>
      </c>
      <c r="I587" s="25">
        <v>0</v>
      </c>
      <c r="J587" s="25">
        <v>938</v>
      </c>
      <c r="K587" s="25">
        <v>0</v>
      </c>
      <c r="L587" s="25">
        <v>938</v>
      </c>
      <c r="M587" s="26">
        <v>3247.3539999999998</v>
      </c>
      <c r="N587" s="27">
        <v>3046018.4197</v>
      </c>
      <c r="O587" s="27">
        <v>761504.6</v>
      </c>
      <c r="P587" s="27">
        <v>761504.6</v>
      </c>
      <c r="Q587" s="27">
        <v>761504.6</v>
      </c>
      <c r="R587" s="27">
        <v>761504.6</v>
      </c>
      <c r="S587" s="74">
        <f t="shared" si="205"/>
        <v>938</v>
      </c>
      <c r="T587" s="25">
        <f t="shared" si="211"/>
        <v>0</v>
      </c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>
        <f t="shared" si="212"/>
        <v>0</v>
      </c>
      <c r="AI587" s="25"/>
      <c r="AJ587" s="25"/>
      <c r="AK587" s="25"/>
      <c r="AL587" s="25"/>
      <c r="AM587" s="25"/>
      <c r="AN587" s="25"/>
      <c r="AO587" s="25"/>
      <c r="AP587" s="25"/>
      <c r="AQ587" s="38" t="s">
        <v>1296</v>
      </c>
      <c r="AR587" s="18"/>
      <c r="AS587" s="38"/>
      <c r="AT587" s="18"/>
      <c r="AU587" s="18" t="s">
        <v>1132</v>
      </c>
      <c r="AV587" s="18"/>
      <c r="AW587" s="18"/>
      <c r="AX587" s="76" t="s">
        <v>1365</v>
      </c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</row>
    <row r="588" spans="1:75" s="11" customFormat="1" ht="45.75" customHeight="1" x14ac:dyDescent="0.25">
      <c r="A588" s="9"/>
      <c r="B588" s="61" t="s">
        <v>1517</v>
      </c>
      <c r="C588" s="73" t="s">
        <v>1327</v>
      </c>
      <c r="D588" s="9"/>
      <c r="E588" s="73" t="s">
        <v>1831</v>
      </c>
      <c r="F588" s="9"/>
      <c r="G588" s="69" t="s">
        <v>1824</v>
      </c>
      <c r="H588" s="71" t="s">
        <v>1825</v>
      </c>
      <c r="I588" s="25">
        <v>30772</v>
      </c>
      <c r="J588" s="25">
        <v>50</v>
      </c>
      <c r="K588" s="25">
        <v>0</v>
      </c>
      <c r="L588" s="25">
        <v>30772</v>
      </c>
      <c r="M588" s="26">
        <v>96.86</v>
      </c>
      <c r="N588" s="27">
        <f>L588*M588</f>
        <v>2980575.92</v>
      </c>
      <c r="O588" s="27">
        <f>$N$588/4</f>
        <v>745143.98</v>
      </c>
      <c r="P588" s="27">
        <f t="shared" ref="P588:Q588" si="213">$N$588/4</f>
        <v>745143.98</v>
      </c>
      <c r="Q588" s="27">
        <f t="shared" si="213"/>
        <v>745143.98</v>
      </c>
      <c r="R588" s="27">
        <f>$N$588/4</f>
        <v>745143.98</v>
      </c>
      <c r="S588" s="74">
        <f t="shared" si="205"/>
        <v>30772</v>
      </c>
      <c r="T588" s="25">
        <f t="shared" si="211"/>
        <v>0</v>
      </c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>
        <f t="shared" si="212"/>
        <v>0</v>
      </c>
      <c r="AI588" s="25"/>
      <c r="AJ588" s="25"/>
      <c r="AK588" s="25"/>
      <c r="AL588" s="25"/>
      <c r="AM588" s="25"/>
      <c r="AN588" s="25"/>
      <c r="AO588" s="25"/>
      <c r="AP588" s="25"/>
      <c r="AQ588" s="38" t="s">
        <v>1296</v>
      </c>
      <c r="AR588" s="18"/>
      <c r="AS588" s="38"/>
      <c r="AT588" s="18"/>
      <c r="AU588" s="18" t="s">
        <v>1132</v>
      </c>
      <c r="AV588" s="18"/>
      <c r="AW588" s="18">
        <v>45280</v>
      </c>
      <c r="AX588" s="76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</row>
    <row r="589" spans="1:75" s="11" customFormat="1" ht="45.75" customHeight="1" x14ac:dyDescent="0.25">
      <c r="A589" s="9"/>
      <c r="B589" s="61" t="s">
        <v>1512</v>
      </c>
      <c r="C589" s="73" t="s">
        <v>1327</v>
      </c>
      <c r="D589" s="9"/>
      <c r="E589" s="73"/>
      <c r="F589" s="9"/>
      <c r="G589" s="69" t="s">
        <v>653</v>
      </c>
      <c r="H589" s="71" t="s">
        <v>654</v>
      </c>
      <c r="I589" s="25">
        <v>220</v>
      </c>
      <c r="J589" s="25">
        <v>0</v>
      </c>
      <c r="K589" s="25">
        <v>0</v>
      </c>
      <c r="L589" s="25">
        <v>220</v>
      </c>
      <c r="M589" s="26">
        <v>342.73200000000003</v>
      </c>
      <c r="N589" s="27">
        <v>75401.121299999999</v>
      </c>
      <c r="O589" s="27">
        <v>18850.28</v>
      </c>
      <c r="P589" s="27">
        <v>18850.28</v>
      </c>
      <c r="Q589" s="27">
        <v>18850.28</v>
      </c>
      <c r="R589" s="27">
        <v>18850.28</v>
      </c>
      <c r="S589" s="74">
        <f t="shared" si="205"/>
        <v>250</v>
      </c>
      <c r="T589" s="25">
        <f t="shared" si="211"/>
        <v>30</v>
      </c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>
        <v>30</v>
      </c>
      <c r="AH589" s="25">
        <f t="shared" si="212"/>
        <v>0</v>
      </c>
      <c r="AI589" s="25"/>
      <c r="AJ589" s="25"/>
      <c r="AK589" s="25"/>
      <c r="AL589" s="25"/>
      <c r="AM589" s="25"/>
      <c r="AN589" s="25"/>
      <c r="AO589" s="25"/>
      <c r="AP589" s="25"/>
      <c r="AQ589" s="38" t="s">
        <v>1296</v>
      </c>
      <c r="AR589" s="18"/>
      <c r="AS589" s="38" t="s">
        <v>1152</v>
      </c>
      <c r="AT589" s="18"/>
      <c r="AU589" s="18"/>
      <c r="AV589" s="18"/>
      <c r="AW589" s="18"/>
      <c r="AX589" s="76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</row>
    <row r="590" spans="1:75" s="11" customFormat="1" ht="45.75" customHeight="1" x14ac:dyDescent="0.25">
      <c r="A590" s="9"/>
      <c r="B590" s="61" t="s">
        <v>1512</v>
      </c>
      <c r="C590" s="73" t="s">
        <v>1327</v>
      </c>
      <c r="D590" s="9"/>
      <c r="E590" s="73"/>
      <c r="F590" s="9"/>
      <c r="G590" s="69" t="s">
        <v>653</v>
      </c>
      <c r="H590" s="71" t="s">
        <v>655</v>
      </c>
      <c r="I590" s="25">
        <v>15530</v>
      </c>
      <c r="J590" s="25">
        <v>0</v>
      </c>
      <c r="K590" s="25">
        <v>0</v>
      </c>
      <c r="L590" s="25">
        <v>15530</v>
      </c>
      <c r="M590" s="26">
        <v>595.64099999999996</v>
      </c>
      <c r="N590" s="27">
        <v>9250306.1043999996</v>
      </c>
      <c r="O590" s="27">
        <v>2312576.5299999998</v>
      </c>
      <c r="P590" s="27">
        <v>2312576.5299999998</v>
      </c>
      <c r="Q590" s="27">
        <v>2312576.5299999998</v>
      </c>
      <c r="R590" s="27">
        <v>2312576.5299999998</v>
      </c>
      <c r="S590" s="74">
        <f t="shared" ref="S590:S621" si="214">L590+T590</f>
        <v>15530</v>
      </c>
      <c r="T590" s="25">
        <f t="shared" si="211"/>
        <v>0</v>
      </c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>
        <f t="shared" si="212"/>
        <v>0</v>
      </c>
      <c r="AI590" s="25"/>
      <c r="AJ590" s="25"/>
      <c r="AK590" s="25"/>
      <c r="AL590" s="25"/>
      <c r="AM590" s="25"/>
      <c r="AN590" s="25"/>
      <c r="AO590" s="25"/>
      <c r="AP590" s="25"/>
      <c r="AQ590" s="38" t="s">
        <v>1296</v>
      </c>
      <c r="AR590" s="18"/>
      <c r="AS590" s="38" t="s">
        <v>1152</v>
      </c>
      <c r="AT590" s="18"/>
      <c r="AU590" s="18"/>
      <c r="AV590" s="18"/>
      <c r="AW590" s="18"/>
      <c r="AX590" s="76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</row>
    <row r="591" spans="1:75" s="11" customFormat="1" ht="45.75" customHeight="1" x14ac:dyDescent="0.25">
      <c r="A591" s="9"/>
      <c r="B591" s="61" t="s">
        <v>1512</v>
      </c>
      <c r="C591" s="73" t="s">
        <v>1327</v>
      </c>
      <c r="D591" s="9"/>
      <c r="E591" s="73"/>
      <c r="F591" s="9"/>
      <c r="G591" s="69" t="s">
        <v>656</v>
      </c>
      <c r="H591" s="71" t="s">
        <v>657</v>
      </c>
      <c r="I591" s="25">
        <v>1340</v>
      </c>
      <c r="J591" s="25">
        <v>0</v>
      </c>
      <c r="K591" s="25">
        <v>0</v>
      </c>
      <c r="L591" s="25">
        <v>1340</v>
      </c>
      <c r="M591" s="26">
        <v>5727.9179999999997</v>
      </c>
      <c r="N591" s="27">
        <v>7675409.6771</v>
      </c>
      <c r="O591" s="27">
        <v>1918852.42</v>
      </c>
      <c r="P591" s="27">
        <v>1918852.42</v>
      </c>
      <c r="Q591" s="27">
        <v>1918852.42</v>
      </c>
      <c r="R591" s="27">
        <v>1918852.42</v>
      </c>
      <c r="S591" s="74">
        <f t="shared" si="214"/>
        <v>1340</v>
      </c>
      <c r="T591" s="25">
        <f t="shared" si="211"/>
        <v>0</v>
      </c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>
        <f t="shared" si="212"/>
        <v>0</v>
      </c>
      <c r="AI591" s="25"/>
      <c r="AJ591" s="25"/>
      <c r="AK591" s="25"/>
      <c r="AL591" s="25"/>
      <c r="AM591" s="25"/>
      <c r="AN591" s="25"/>
      <c r="AO591" s="25"/>
      <c r="AP591" s="25"/>
      <c r="AQ591" s="38" t="s">
        <v>1296</v>
      </c>
      <c r="AR591" s="18"/>
      <c r="AS591" s="38"/>
      <c r="AT591" s="18"/>
      <c r="AU591" s="18" t="s">
        <v>1132</v>
      </c>
      <c r="AV591" s="18"/>
      <c r="AW591" s="18"/>
      <c r="AX591" s="76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</row>
    <row r="592" spans="1:75" s="11" customFormat="1" ht="45.75" customHeight="1" x14ac:dyDescent="0.25">
      <c r="A592" s="9"/>
      <c r="B592" s="61" t="s">
        <v>1512</v>
      </c>
      <c r="C592" s="73" t="s">
        <v>1327</v>
      </c>
      <c r="D592" s="9"/>
      <c r="E592" s="73"/>
      <c r="F592" s="9"/>
      <c r="G592" s="69" t="s">
        <v>656</v>
      </c>
      <c r="H592" s="71" t="s">
        <v>658</v>
      </c>
      <c r="I592" s="25">
        <v>1090</v>
      </c>
      <c r="J592" s="25">
        <v>0</v>
      </c>
      <c r="K592" s="25">
        <v>0</v>
      </c>
      <c r="L592" s="25">
        <v>1090</v>
      </c>
      <c r="M592" s="26">
        <v>9040.7990000000009</v>
      </c>
      <c r="N592" s="27">
        <v>9854471.4207000006</v>
      </c>
      <c r="O592" s="27">
        <v>2463617.86</v>
      </c>
      <c r="P592" s="27">
        <v>2463617.86</v>
      </c>
      <c r="Q592" s="27">
        <v>2463617.86</v>
      </c>
      <c r="R592" s="27">
        <v>2463617.86</v>
      </c>
      <c r="S592" s="74">
        <f t="shared" si="214"/>
        <v>1090</v>
      </c>
      <c r="T592" s="25">
        <f t="shared" si="211"/>
        <v>0</v>
      </c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>
        <f t="shared" si="212"/>
        <v>0</v>
      </c>
      <c r="AI592" s="25"/>
      <c r="AJ592" s="25"/>
      <c r="AK592" s="25"/>
      <c r="AL592" s="25"/>
      <c r="AM592" s="25"/>
      <c r="AN592" s="25"/>
      <c r="AO592" s="25"/>
      <c r="AP592" s="25"/>
      <c r="AQ592" s="38" t="s">
        <v>1296</v>
      </c>
      <c r="AR592" s="18"/>
      <c r="AS592" s="38"/>
      <c r="AT592" s="18"/>
      <c r="AU592" s="18" t="s">
        <v>1132</v>
      </c>
      <c r="AV592" s="18"/>
      <c r="AW592" s="18"/>
      <c r="AX592" s="76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</row>
    <row r="593" spans="1:75" s="11" customFormat="1" ht="45.75" customHeight="1" x14ac:dyDescent="0.25">
      <c r="A593" s="9"/>
      <c r="B593" s="61" t="s">
        <v>1457</v>
      </c>
      <c r="C593" s="73" t="s">
        <v>1327</v>
      </c>
      <c r="D593" s="9" t="s">
        <v>1478</v>
      </c>
      <c r="E593" s="73" t="s">
        <v>1741</v>
      </c>
      <c r="F593" s="9"/>
      <c r="G593" s="69" t="s">
        <v>1266</v>
      </c>
      <c r="H593" s="71" t="s">
        <v>1695</v>
      </c>
      <c r="I593" s="25">
        <v>930</v>
      </c>
      <c r="J593" s="25">
        <v>0</v>
      </c>
      <c r="K593" s="25">
        <v>0</v>
      </c>
      <c r="L593" s="25">
        <v>930</v>
      </c>
      <c r="M593" s="26">
        <v>1792.86</v>
      </c>
      <c r="N593" s="27">
        <f>L593*M593</f>
        <v>1667359.7999999998</v>
      </c>
      <c r="O593" s="27">
        <f>$N$593/4</f>
        <v>416839.94999999995</v>
      </c>
      <c r="P593" s="27">
        <f t="shared" ref="P593:R593" si="215">$N$593/4</f>
        <v>416839.94999999995</v>
      </c>
      <c r="Q593" s="27">
        <f t="shared" si="215"/>
        <v>416839.94999999995</v>
      </c>
      <c r="R593" s="27">
        <f t="shared" si="215"/>
        <v>416839.94999999995</v>
      </c>
      <c r="S593" s="74">
        <f t="shared" si="214"/>
        <v>930</v>
      </c>
      <c r="T593" s="25">
        <f t="shared" si="211"/>
        <v>0</v>
      </c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>
        <f t="shared" si="212"/>
        <v>0</v>
      </c>
      <c r="AI593" s="25"/>
      <c r="AJ593" s="25"/>
      <c r="AK593" s="25"/>
      <c r="AL593" s="25"/>
      <c r="AM593" s="25"/>
      <c r="AN593" s="25"/>
      <c r="AO593" s="25"/>
      <c r="AP593" s="25"/>
      <c r="AQ593" s="38" t="s">
        <v>1296</v>
      </c>
      <c r="AR593" s="18"/>
      <c r="AS593" s="38"/>
      <c r="AT593" s="18"/>
      <c r="AU593" s="18" t="s">
        <v>1132</v>
      </c>
      <c r="AV593" s="18"/>
      <c r="AW593" s="18"/>
      <c r="AX593" s="76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</row>
    <row r="594" spans="1:75" s="11" customFormat="1" ht="45.75" customHeight="1" x14ac:dyDescent="0.25">
      <c r="A594" s="9"/>
      <c r="B594" s="61"/>
      <c r="C594" s="73" t="s">
        <v>1327</v>
      </c>
      <c r="D594" s="9"/>
      <c r="E594" s="73" t="s">
        <v>1738</v>
      </c>
      <c r="F594" s="9"/>
      <c r="G594" s="69" t="s">
        <v>1266</v>
      </c>
      <c r="H594" s="71" t="s">
        <v>1696</v>
      </c>
      <c r="I594" s="25">
        <v>480</v>
      </c>
      <c r="J594" s="25">
        <v>0</v>
      </c>
      <c r="K594" s="25">
        <v>0</v>
      </c>
      <c r="L594" s="25">
        <v>480</v>
      </c>
      <c r="M594" s="26">
        <v>445.61</v>
      </c>
      <c r="N594" s="27">
        <f>L594*M594</f>
        <v>213892.80000000002</v>
      </c>
      <c r="O594" s="27">
        <f>$N$594/4</f>
        <v>53473.200000000004</v>
      </c>
      <c r="P594" s="27">
        <f t="shared" ref="P594:R594" si="216">$N$594/4</f>
        <v>53473.200000000004</v>
      </c>
      <c r="Q594" s="27">
        <f t="shared" si="216"/>
        <v>53473.200000000004</v>
      </c>
      <c r="R594" s="27">
        <f t="shared" si="216"/>
        <v>53473.200000000004</v>
      </c>
      <c r="S594" s="74">
        <f t="shared" si="214"/>
        <v>480</v>
      </c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38"/>
      <c r="AR594" s="18"/>
      <c r="AS594" s="38"/>
      <c r="AT594" s="18"/>
      <c r="AU594" s="18"/>
      <c r="AV594" s="18"/>
      <c r="AW594" s="18"/>
      <c r="AX594" s="76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</row>
    <row r="595" spans="1:75" s="11" customFormat="1" ht="45.75" customHeight="1" x14ac:dyDescent="0.25">
      <c r="A595" s="9"/>
      <c r="B595" s="61" t="s">
        <v>1326</v>
      </c>
      <c r="C595" s="73" t="s">
        <v>1327</v>
      </c>
      <c r="D595" s="9"/>
      <c r="E595" s="73"/>
      <c r="F595" s="9"/>
      <c r="G595" s="69" t="s">
        <v>659</v>
      </c>
      <c r="H595" s="71" t="s">
        <v>660</v>
      </c>
      <c r="I595" s="25">
        <v>15200</v>
      </c>
      <c r="J595" s="25">
        <v>0</v>
      </c>
      <c r="K595" s="25">
        <v>0</v>
      </c>
      <c r="L595" s="25">
        <v>15200</v>
      </c>
      <c r="M595" s="26">
        <v>8.3330000000000002</v>
      </c>
      <c r="N595" s="27">
        <v>126666.046</v>
      </c>
      <c r="O595" s="27">
        <v>31666.51</v>
      </c>
      <c r="P595" s="27">
        <v>31666.51</v>
      </c>
      <c r="Q595" s="27">
        <v>31666.51</v>
      </c>
      <c r="R595" s="27">
        <v>31666.51</v>
      </c>
      <c r="S595" s="74">
        <f t="shared" si="214"/>
        <v>15200</v>
      </c>
      <c r="T595" s="25">
        <f t="shared" si="211"/>
        <v>0</v>
      </c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>
        <f t="shared" si="212"/>
        <v>0</v>
      </c>
      <c r="AI595" s="25"/>
      <c r="AJ595" s="25"/>
      <c r="AK595" s="25"/>
      <c r="AL595" s="25"/>
      <c r="AM595" s="25"/>
      <c r="AN595" s="25"/>
      <c r="AO595" s="25"/>
      <c r="AP595" s="25"/>
      <c r="AQ595" s="38" t="s">
        <v>1296</v>
      </c>
      <c r="AR595" s="18"/>
      <c r="AS595" s="38"/>
      <c r="AT595" s="18"/>
      <c r="AU595" s="18" t="s">
        <v>1132</v>
      </c>
      <c r="AV595" s="18"/>
      <c r="AW595" s="18"/>
      <c r="AX595" s="76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</row>
    <row r="596" spans="1:75" s="11" customFormat="1" ht="45.75" customHeight="1" x14ac:dyDescent="0.25">
      <c r="A596" s="9"/>
      <c r="B596" s="61" t="s">
        <v>1316</v>
      </c>
      <c r="C596" s="73" t="s">
        <v>1327</v>
      </c>
      <c r="D596" s="9"/>
      <c r="E596" s="73"/>
      <c r="F596" s="9"/>
      <c r="G596" s="69" t="s">
        <v>661</v>
      </c>
      <c r="H596" s="71" t="s">
        <v>615</v>
      </c>
      <c r="I596" s="25">
        <v>2020</v>
      </c>
      <c r="J596" s="25">
        <v>0</v>
      </c>
      <c r="K596" s="25">
        <v>0</v>
      </c>
      <c r="L596" s="25">
        <v>2020</v>
      </c>
      <c r="M596" s="26">
        <v>28.100999999999999</v>
      </c>
      <c r="N596" s="27">
        <v>56763.287799999998</v>
      </c>
      <c r="O596" s="27">
        <v>14190.82</v>
      </c>
      <c r="P596" s="27">
        <v>14190.82</v>
      </c>
      <c r="Q596" s="27">
        <v>14190.82</v>
      </c>
      <c r="R596" s="27">
        <v>14190.82</v>
      </c>
      <c r="S596" s="74">
        <f t="shared" si="214"/>
        <v>2020</v>
      </c>
      <c r="T596" s="25">
        <f t="shared" si="211"/>
        <v>0</v>
      </c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>
        <f t="shared" si="212"/>
        <v>0</v>
      </c>
      <c r="AI596" s="25"/>
      <c r="AJ596" s="25"/>
      <c r="AK596" s="25"/>
      <c r="AL596" s="25"/>
      <c r="AM596" s="25"/>
      <c r="AN596" s="25"/>
      <c r="AO596" s="25"/>
      <c r="AP596" s="25"/>
      <c r="AQ596" s="38" t="s">
        <v>1127</v>
      </c>
      <c r="AR596" s="18"/>
      <c r="AS596" s="38" t="s">
        <v>1166</v>
      </c>
      <c r="AT596" s="18"/>
      <c r="AU596" s="18"/>
      <c r="AV596" s="18"/>
      <c r="AW596" s="18"/>
      <c r="AX596" s="76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</row>
    <row r="597" spans="1:75" s="11" customFormat="1" ht="45.75" customHeight="1" x14ac:dyDescent="0.25">
      <c r="A597" s="9"/>
      <c r="B597" s="61" t="s">
        <v>1316</v>
      </c>
      <c r="C597" s="73" t="s">
        <v>1327</v>
      </c>
      <c r="D597" s="9"/>
      <c r="E597" s="73"/>
      <c r="F597" s="9"/>
      <c r="G597" s="69" t="s">
        <v>661</v>
      </c>
      <c r="H597" s="71" t="s">
        <v>662</v>
      </c>
      <c r="I597" s="25">
        <v>700</v>
      </c>
      <c r="J597" s="25">
        <v>0</v>
      </c>
      <c r="K597" s="25">
        <v>0</v>
      </c>
      <c r="L597" s="25">
        <v>700</v>
      </c>
      <c r="M597" s="26">
        <v>16.881</v>
      </c>
      <c r="N597" s="27">
        <v>11816.8771</v>
      </c>
      <c r="O597" s="27">
        <v>2954.22</v>
      </c>
      <c r="P597" s="27">
        <v>2954.22</v>
      </c>
      <c r="Q597" s="27">
        <v>2954.22</v>
      </c>
      <c r="R597" s="27">
        <v>2954.22</v>
      </c>
      <c r="S597" s="74">
        <f t="shared" si="214"/>
        <v>700</v>
      </c>
      <c r="T597" s="25">
        <f t="shared" si="211"/>
        <v>0</v>
      </c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>
        <f t="shared" si="212"/>
        <v>0</v>
      </c>
      <c r="AI597" s="25"/>
      <c r="AJ597" s="25"/>
      <c r="AK597" s="25"/>
      <c r="AL597" s="25"/>
      <c r="AM597" s="25"/>
      <c r="AN597" s="25"/>
      <c r="AO597" s="25"/>
      <c r="AP597" s="25"/>
      <c r="AQ597" s="38" t="s">
        <v>1127</v>
      </c>
      <c r="AR597" s="18"/>
      <c r="AS597" s="38" t="s">
        <v>1164</v>
      </c>
      <c r="AT597" s="18"/>
      <c r="AU597" s="18"/>
      <c r="AV597" s="18"/>
      <c r="AW597" s="18"/>
      <c r="AX597" s="76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</row>
    <row r="598" spans="1:75" s="11" customFormat="1" ht="45.75" customHeight="1" x14ac:dyDescent="0.25">
      <c r="A598" s="9"/>
      <c r="B598" s="61" t="s">
        <v>1316</v>
      </c>
      <c r="C598" s="73" t="s">
        <v>1327</v>
      </c>
      <c r="D598" s="9"/>
      <c r="E598" s="73" t="s">
        <v>1650</v>
      </c>
      <c r="F598" s="9"/>
      <c r="G598" s="69" t="s">
        <v>663</v>
      </c>
      <c r="H598" s="71" t="s">
        <v>664</v>
      </c>
      <c r="I598" s="25">
        <v>286241</v>
      </c>
      <c r="J598" s="25">
        <v>0</v>
      </c>
      <c r="K598" s="25">
        <v>0</v>
      </c>
      <c r="L598" s="25">
        <v>286241</v>
      </c>
      <c r="M598" s="26">
        <v>2.1850000000000001</v>
      </c>
      <c r="N598" s="27">
        <v>625436.59</v>
      </c>
      <c r="O598" s="27">
        <v>156359.15</v>
      </c>
      <c r="P598" s="27">
        <v>156359.15</v>
      </c>
      <c r="Q598" s="27">
        <v>156359.15</v>
      </c>
      <c r="R598" s="27">
        <v>156359.15</v>
      </c>
      <c r="S598" s="74">
        <f t="shared" si="214"/>
        <v>286241</v>
      </c>
      <c r="T598" s="25">
        <f t="shared" si="211"/>
        <v>0</v>
      </c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>
        <f t="shared" si="212"/>
        <v>0</v>
      </c>
      <c r="AI598" s="25"/>
      <c r="AJ598" s="25"/>
      <c r="AK598" s="25"/>
      <c r="AL598" s="25"/>
      <c r="AM598" s="25"/>
      <c r="AN598" s="25"/>
      <c r="AO598" s="25"/>
      <c r="AP598" s="25"/>
      <c r="AQ598" s="38" t="s">
        <v>1127</v>
      </c>
      <c r="AR598" s="18"/>
      <c r="AS598" s="38" t="s">
        <v>1131</v>
      </c>
      <c r="AT598" s="18"/>
      <c r="AU598" s="18" t="s">
        <v>1299</v>
      </c>
      <c r="AV598" s="18"/>
      <c r="AW598" s="18"/>
      <c r="AX598" s="76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</row>
    <row r="599" spans="1:75" s="11" customFormat="1" ht="45.75" customHeight="1" x14ac:dyDescent="0.25">
      <c r="A599" s="9"/>
      <c r="B599" s="61" t="s">
        <v>1316</v>
      </c>
      <c r="C599" s="73" t="s">
        <v>1327</v>
      </c>
      <c r="D599" s="9"/>
      <c r="E599" s="73"/>
      <c r="F599" s="9"/>
      <c r="G599" s="69" t="s">
        <v>665</v>
      </c>
      <c r="H599" s="71" t="s">
        <v>430</v>
      </c>
      <c r="I599" s="25">
        <v>130</v>
      </c>
      <c r="J599" s="25">
        <v>0</v>
      </c>
      <c r="K599" s="25">
        <v>0</v>
      </c>
      <c r="L599" s="25">
        <v>130</v>
      </c>
      <c r="M599" s="26">
        <v>255.971</v>
      </c>
      <c r="N599" s="27">
        <v>33276.193500000001</v>
      </c>
      <c r="O599" s="27">
        <v>8319.0499999999993</v>
      </c>
      <c r="P599" s="27">
        <v>8319.0499999999993</v>
      </c>
      <c r="Q599" s="27">
        <v>8319.0499999999993</v>
      </c>
      <c r="R599" s="27">
        <v>8319.0499999999993</v>
      </c>
      <c r="S599" s="74">
        <f t="shared" si="214"/>
        <v>130</v>
      </c>
      <c r="T599" s="25">
        <f t="shared" si="211"/>
        <v>0</v>
      </c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>
        <f t="shared" si="212"/>
        <v>0</v>
      </c>
      <c r="AI599" s="25"/>
      <c r="AJ599" s="25"/>
      <c r="AK599" s="25"/>
      <c r="AL599" s="25"/>
      <c r="AM599" s="25"/>
      <c r="AN599" s="25"/>
      <c r="AO599" s="25"/>
      <c r="AP599" s="25"/>
      <c r="AQ599" s="38" t="s">
        <v>1127</v>
      </c>
      <c r="AR599" s="18"/>
      <c r="AS599" s="38" t="s">
        <v>1131</v>
      </c>
      <c r="AT599" s="18"/>
      <c r="AU599" s="18"/>
      <c r="AV599" s="18"/>
      <c r="AW599" s="18"/>
      <c r="AX599" s="76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</row>
    <row r="600" spans="1:75" s="11" customFormat="1" ht="45.75" customHeight="1" x14ac:dyDescent="0.25">
      <c r="A600" s="9"/>
      <c r="B600" s="61" t="s">
        <v>1513</v>
      </c>
      <c r="C600" s="73" t="s">
        <v>1327</v>
      </c>
      <c r="D600" s="9"/>
      <c r="E600" s="73"/>
      <c r="F600" s="9"/>
      <c r="G600" s="69" t="s">
        <v>666</v>
      </c>
      <c r="H600" s="71" t="s">
        <v>667</v>
      </c>
      <c r="I600" s="25">
        <v>108900</v>
      </c>
      <c r="J600" s="25">
        <v>620</v>
      </c>
      <c r="K600" s="25">
        <v>10500</v>
      </c>
      <c r="L600" s="25">
        <v>120020</v>
      </c>
      <c r="M600" s="26">
        <v>6.7080000000000002</v>
      </c>
      <c r="N600" s="27">
        <v>805139.16749999998</v>
      </c>
      <c r="O600" s="27">
        <v>201284.79</v>
      </c>
      <c r="P600" s="27">
        <v>201284.79</v>
      </c>
      <c r="Q600" s="27">
        <v>201284.79</v>
      </c>
      <c r="R600" s="27">
        <v>201284.79</v>
      </c>
      <c r="S600" s="74">
        <f t="shared" si="214"/>
        <v>120020</v>
      </c>
      <c r="T600" s="25">
        <f t="shared" si="211"/>
        <v>0</v>
      </c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>
        <f t="shared" si="212"/>
        <v>0</v>
      </c>
      <c r="AI600" s="25"/>
      <c r="AJ600" s="25"/>
      <c r="AK600" s="25"/>
      <c r="AL600" s="25"/>
      <c r="AM600" s="25"/>
      <c r="AN600" s="25"/>
      <c r="AO600" s="25"/>
      <c r="AP600" s="25"/>
      <c r="AQ600" s="38" t="s">
        <v>1296</v>
      </c>
      <c r="AR600" s="18"/>
      <c r="AS600" s="38"/>
      <c r="AT600" s="18"/>
      <c r="AU600" s="18" t="s">
        <v>1132</v>
      </c>
      <c r="AV600" s="18"/>
      <c r="AW600" s="18"/>
      <c r="AX600" s="76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</row>
    <row r="601" spans="1:75" s="11" customFormat="1" ht="45.75" customHeight="1" x14ac:dyDescent="0.25">
      <c r="A601" s="9"/>
      <c r="B601" s="61"/>
      <c r="C601" s="73" t="s">
        <v>1327</v>
      </c>
      <c r="D601" s="9"/>
      <c r="E601" s="73" t="s">
        <v>1471</v>
      </c>
      <c r="F601" s="9"/>
      <c r="G601" s="69" t="s">
        <v>1470</v>
      </c>
      <c r="H601" s="71" t="s">
        <v>1469</v>
      </c>
      <c r="I601" s="25">
        <v>6670</v>
      </c>
      <c r="J601" s="25">
        <v>0</v>
      </c>
      <c r="K601" s="25">
        <v>0</v>
      </c>
      <c r="L601" s="25">
        <v>6670</v>
      </c>
      <c r="M601" s="26">
        <v>735.3</v>
      </c>
      <c r="N601" s="27">
        <v>4904451</v>
      </c>
      <c r="O601" s="27">
        <v>1226112.75</v>
      </c>
      <c r="P601" s="27">
        <v>1226112.75</v>
      </c>
      <c r="Q601" s="27">
        <v>1226112.75</v>
      </c>
      <c r="R601" s="27">
        <v>1226112.75</v>
      </c>
      <c r="S601" s="74">
        <f t="shared" si="214"/>
        <v>6670</v>
      </c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38"/>
      <c r="AR601" s="18"/>
      <c r="AS601" s="38"/>
      <c r="AT601" s="18"/>
      <c r="AU601" s="18"/>
      <c r="AV601" s="18"/>
      <c r="AW601" s="18"/>
      <c r="AX601" s="76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</row>
    <row r="602" spans="1:75" s="11" customFormat="1" ht="45.75" customHeight="1" x14ac:dyDescent="0.25">
      <c r="A602" s="9"/>
      <c r="B602" s="61" t="s">
        <v>1316</v>
      </c>
      <c r="C602" s="73" t="s">
        <v>1327</v>
      </c>
      <c r="D602" s="9"/>
      <c r="E602" s="73"/>
      <c r="F602" s="9"/>
      <c r="G602" s="69" t="s">
        <v>668</v>
      </c>
      <c r="H602" s="71" t="s">
        <v>669</v>
      </c>
      <c r="I602" s="25">
        <v>106100</v>
      </c>
      <c r="J602" s="25">
        <v>850</v>
      </c>
      <c r="K602" s="25">
        <v>2000</v>
      </c>
      <c r="L602" s="25">
        <v>108950</v>
      </c>
      <c r="M602" s="26">
        <v>1.133</v>
      </c>
      <c r="N602" s="27">
        <v>123437.0815</v>
      </c>
      <c r="O602" s="27">
        <v>30859.27</v>
      </c>
      <c r="P602" s="27">
        <v>30859.27</v>
      </c>
      <c r="Q602" s="27">
        <v>30859.27</v>
      </c>
      <c r="R602" s="27">
        <v>30859.27</v>
      </c>
      <c r="S602" s="74">
        <f t="shared" si="214"/>
        <v>108950</v>
      </c>
      <c r="T602" s="25">
        <f t="shared" si="211"/>
        <v>0</v>
      </c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>
        <f t="shared" si="212"/>
        <v>0</v>
      </c>
      <c r="AI602" s="25"/>
      <c r="AJ602" s="25"/>
      <c r="AK602" s="25"/>
      <c r="AL602" s="25"/>
      <c r="AM602" s="25"/>
      <c r="AN602" s="25"/>
      <c r="AO602" s="25"/>
      <c r="AP602" s="25"/>
      <c r="AQ602" s="38" t="s">
        <v>1127</v>
      </c>
      <c r="AR602" s="18"/>
      <c r="AS602" s="38" t="s">
        <v>1131</v>
      </c>
      <c r="AT602" s="18"/>
      <c r="AU602" s="18"/>
      <c r="AV602" s="18"/>
      <c r="AW602" s="18"/>
      <c r="AX602" s="76" t="s">
        <v>1365</v>
      </c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</row>
    <row r="603" spans="1:75" s="11" customFormat="1" ht="45.75" customHeight="1" x14ac:dyDescent="0.25">
      <c r="A603" s="9"/>
      <c r="B603" s="61" t="s">
        <v>1458</v>
      </c>
      <c r="C603" s="73" t="s">
        <v>1327</v>
      </c>
      <c r="D603" s="9"/>
      <c r="E603" s="73"/>
      <c r="F603" s="9"/>
      <c r="G603" s="69" t="s">
        <v>1342</v>
      </c>
      <c r="H603" s="71" t="s">
        <v>372</v>
      </c>
      <c r="I603" s="25">
        <v>4100</v>
      </c>
      <c r="J603" s="25">
        <v>20</v>
      </c>
      <c r="K603" s="25">
        <v>0</v>
      </c>
      <c r="L603" s="25">
        <v>4120</v>
      </c>
      <c r="M603" s="26">
        <v>53.676000000000002</v>
      </c>
      <c r="N603" s="27">
        <v>221144.89129999999</v>
      </c>
      <c r="O603" s="27">
        <v>55286.22</v>
      </c>
      <c r="P603" s="27">
        <v>55286.22</v>
      </c>
      <c r="Q603" s="27">
        <v>55286.22</v>
      </c>
      <c r="R603" s="27">
        <v>55286.22</v>
      </c>
      <c r="S603" s="74">
        <f t="shared" si="214"/>
        <v>4120</v>
      </c>
      <c r="T603" s="25">
        <f t="shared" si="211"/>
        <v>0</v>
      </c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>
        <f t="shared" si="212"/>
        <v>0</v>
      </c>
      <c r="AI603" s="25"/>
      <c r="AJ603" s="25"/>
      <c r="AK603" s="25"/>
      <c r="AL603" s="25"/>
      <c r="AM603" s="25"/>
      <c r="AN603" s="25"/>
      <c r="AO603" s="25"/>
      <c r="AP603" s="25"/>
      <c r="AQ603" s="38" t="s">
        <v>1126</v>
      </c>
      <c r="AR603" s="18" t="s">
        <v>1133</v>
      </c>
      <c r="AS603" s="38"/>
      <c r="AT603" s="18"/>
      <c r="AU603" s="18"/>
      <c r="AV603" s="18"/>
      <c r="AW603" s="18"/>
      <c r="AX603" s="76" t="s">
        <v>1365</v>
      </c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</row>
    <row r="604" spans="1:75" s="11" customFormat="1" ht="45.75" customHeight="1" x14ac:dyDescent="0.25">
      <c r="A604" s="9"/>
      <c r="B604" s="61" t="s">
        <v>1431</v>
      </c>
      <c r="C604" s="73" t="s">
        <v>1327</v>
      </c>
      <c r="D604" s="9"/>
      <c r="E604" s="73"/>
      <c r="F604" s="9"/>
      <c r="G604" s="69" t="s">
        <v>670</v>
      </c>
      <c r="H604" s="71" t="s">
        <v>671</v>
      </c>
      <c r="I604" s="25">
        <v>28770</v>
      </c>
      <c r="J604" s="25">
        <v>0</v>
      </c>
      <c r="K604" s="25">
        <v>0</v>
      </c>
      <c r="L604" s="25">
        <v>28770</v>
      </c>
      <c r="M604" s="26">
        <v>21.687000000000001</v>
      </c>
      <c r="N604" s="27">
        <v>623947.38989999995</v>
      </c>
      <c r="O604" s="27">
        <v>155986.85</v>
      </c>
      <c r="P604" s="27">
        <v>155986.85</v>
      </c>
      <c r="Q604" s="27">
        <v>155986.85</v>
      </c>
      <c r="R604" s="27">
        <v>155986.85</v>
      </c>
      <c r="S604" s="74">
        <f t="shared" si="214"/>
        <v>28770</v>
      </c>
      <c r="T604" s="25">
        <f t="shared" si="211"/>
        <v>0</v>
      </c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>
        <f t="shared" si="212"/>
        <v>0</v>
      </c>
      <c r="AI604" s="25"/>
      <c r="AJ604" s="25"/>
      <c r="AK604" s="25"/>
      <c r="AL604" s="25"/>
      <c r="AM604" s="25"/>
      <c r="AN604" s="25"/>
      <c r="AO604" s="25"/>
      <c r="AP604" s="25"/>
      <c r="AQ604" s="38" t="s">
        <v>1126</v>
      </c>
      <c r="AR604" s="18"/>
      <c r="AS604" s="38"/>
      <c r="AT604" s="18"/>
      <c r="AU604" s="18" t="s">
        <v>1132</v>
      </c>
      <c r="AV604" s="18"/>
      <c r="AW604" s="18"/>
      <c r="AX604" s="76" t="s">
        <v>1355</v>
      </c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</row>
    <row r="605" spans="1:75" s="11" customFormat="1" ht="45.75" customHeight="1" x14ac:dyDescent="0.25">
      <c r="A605" s="9"/>
      <c r="B605" s="61" t="s">
        <v>1431</v>
      </c>
      <c r="C605" s="73" t="s">
        <v>1327</v>
      </c>
      <c r="D605" s="9"/>
      <c r="E605" s="73"/>
      <c r="F605" s="9"/>
      <c r="G605" s="69" t="s">
        <v>670</v>
      </c>
      <c r="H605" s="71" t="s">
        <v>672</v>
      </c>
      <c r="I605" s="25">
        <v>30900</v>
      </c>
      <c r="J605" s="25">
        <v>0</v>
      </c>
      <c r="K605" s="25">
        <v>0</v>
      </c>
      <c r="L605" s="25">
        <v>30900</v>
      </c>
      <c r="M605" s="26">
        <v>4.8929999999999998</v>
      </c>
      <c r="N605" s="27">
        <f>L605*M605</f>
        <v>151193.69999999998</v>
      </c>
      <c r="O605" s="27">
        <f>$N$605/4</f>
        <v>37798.424999999996</v>
      </c>
      <c r="P605" s="27">
        <f>$N$605/4</f>
        <v>37798.424999999996</v>
      </c>
      <c r="Q605" s="27">
        <f>$N$605/4</f>
        <v>37798.424999999996</v>
      </c>
      <c r="R605" s="27">
        <f>$N$605/4</f>
        <v>37798.424999999996</v>
      </c>
      <c r="S605" s="74">
        <f t="shared" si="214"/>
        <v>30900</v>
      </c>
      <c r="T605" s="25">
        <f t="shared" si="211"/>
        <v>0</v>
      </c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>
        <f t="shared" si="212"/>
        <v>0</v>
      </c>
      <c r="AI605" s="25"/>
      <c r="AJ605" s="25"/>
      <c r="AK605" s="25"/>
      <c r="AL605" s="25"/>
      <c r="AM605" s="25"/>
      <c r="AN605" s="25"/>
      <c r="AO605" s="25"/>
      <c r="AP605" s="25"/>
      <c r="AQ605" s="38" t="s">
        <v>1126</v>
      </c>
      <c r="AR605" s="18"/>
      <c r="AS605" s="38"/>
      <c r="AT605" s="18"/>
      <c r="AU605" s="18" t="s">
        <v>1132</v>
      </c>
      <c r="AV605" s="18"/>
      <c r="AW605" s="18"/>
      <c r="AX605" s="76" t="s">
        <v>1355</v>
      </c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</row>
    <row r="606" spans="1:75" s="11" customFormat="1" ht="45.75" customHeight="1" x14ac:dyDescent="0.25">
      <c r="A606" s="9"/>
      <c r="B606" s="61" t="s">
        <v>1456</v>
      </c>
      <c r="C606" s="73" t="s">
        <v>1327</v>
      </c>
      <c r="D606" s="9"/>
      <c r="E606" s="73"/>
      <c r="F606" s="9"/>
      <c r="G606" s="69" t="s">
        <v>670</v>
      </c>
      <c r="H606" s="71" t="s">
        <v>673</v>
      </c>
      <c r="I606" s="25">
        <v>150</v>
      </c>
      <c r="J606" s="25">
        <v>0</v>
      </c>
      <c r="K606" s="25">
        <v>0</v>
      </c>
      <c r="L606" s="25">
        <v>150</v>
      </c>
      <c r="M606" s="26">
        <v>37.725000000000001</v>
      </c>
      <c r="N606" s="27">
        <v>5658.7379000000001</v>
      </c>
      <c r="O606" s="27">
        <v>1414.68</v>
      </c>
      <c r="P606" s="27">
        <v>1414.68</v>
      </c>
      <c r="Q606" s="27">
        <v>1414.68</v>
      </c>
      <c r="R606" s="27">
        <v>1414.68</v>
      </c>
      <c r="S606" s="74">
        <f t="shared" si="214"/>
        <v>150</v>
      </c>
      <c r="T606" s="25">
        <f t="shared" si="211"/>
        <v>0</v>
      </c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>
        <f t="shared" si="212"/>
        <v>0</v>
      </c>
      <c r="AI606" s="25"/>
      <c r="AJ606" s="25"/>
      <c r="AK606" s="25"/>
      <c r="AL606" s="25"/>
      <c r="AM606" s="25"/>
      <c r="AN606" s="25"/>
      <c r="AO606" s="25"/>
      <c r="AP606" s="25"/>
      <c r="AQ606" s="38" t="s">
        <v>1127</v>
      </c>
      <c r="AR606" s="18"/>
      <c r="AS606" s="38" t="s">
        <v>1167</v>
      </c>
      <c r="AT606" s="18"/>
      <c r="AU606" s="18"/>
      <c r="AV606" s="18"/>
      <c r="AW606" s="18"/>
      <c r="AX606" s="76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</row>
    <row r="607" spans="1:75" s="11" customFormat="1" ht="45.75" customHeight="1" x14ac:dyDescent="0.25">
      <c r="A607" s="9"/>
      <c r="B607" s="61" t="s">
        <v>1456</v>
      </c>
      <c r="C607" s="73" t="s">
        <v>1327</v>
      </c>
      <c r="D607" s="9"/>
      <c r="E607" s="73"/>
      <c r="F607" s="9"/>
      <c r="G607" s="69" t="s">
        <v>670</v>
      </c>
      <c r="H607" s="71" t="s">
        <v>674</v>
      </c>
      <c r="I607" s="25">
        <v>150</v>
      </c>
      <c r="J607" s="25">
        <v>0</v>
      </c>
      <c r="K607" s="25">
        <v>0</v>
      </c>
      <c r="L607" s="25">
        <v>150</v>
      </c>
      <c r="M607" s="26">
        <v>94.688999999999993</v>
      </c>
      <c r="N607" s="27">
        <v>14203.418799999999</v>
      </c>
      <c r="O607" s="27">
        <v>3550.85</v>
      </c>
      <c r="P607" s="27">
        <v>3550.85</v>
      </c>
      <c r="Q607" s="27">
        <v>3550.85</v>
      </c>
      <c r="R607" s="27">
        <v>3550.85</v>
      </c>
      <c r="S607" s="74">
        <f t="shared" si="214"/>
        <v>150</v>
      </c>
      <c r="T607" s="25">
        <f t="shared" si="211"/>
        <v>0</v>
      </c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>
        <f t="shared" si="212"/>
        <v>0</v>
      </c>
      <c r="AI607" s="25"/>
      <c r="AJ607" s="25"/>
      <c r="AK607" s="25"/>
      <c r="AL607" s="25"/>
      <c r="AM607" s="25"/>
      <c r="AN607" s="25"/>
      <c r="AO607" s="25"/>
      <c r="AP607" s="25"/>
      <c r="AQ607" s="38" t="s">
        <v>1127</v>
      </c>
      <c r="AR607" s="18"/>
      <c r="AS607" s="38" t="s">
        <v>1167</v>
      </c>
      <c r="AT607" s="18"/>
      <c r="AU607" s="18"/>
      <c r="AV607" s="18"/>
      <c r="AW607" s="18"/>
      <c r="AX607" s="76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</row>
    <row r="608" spans="1:75" s="11" customFormat="1" ht="45.75" customHeight="1" x14ac:dyDescent="0.25">
      <c r="A608" s="9"/>
      <c r="B608" s="61" t="s">
        <v>1661</v>
      </c>
      <c r="C608" s="73" t="s">
        <v>1327</v>
      </c>
      <c r="D608" s="9"/>
      <c r="E608" s="73" t="s">
        <v>1783</v>
      </c>
      <c r="F608" s="9"/>
      <c r="G608" s="69" t="s">
        <v>675</v>
      </c>
      <c r="H608" s="71" t="s">
        <v>533</v>
      </c>
      <c r="I608" s="25">
        <v>9000</v>
      </c>
      <c r="J608" s="25">
        <v>0</v>
      </c>
      <c r="K608" s="25">
        <v>0</v>
      </c>
      <c r="L608" s="25">
        <v>9000</v>
      </c>
      <c r="M608" s="26">
        <v>4.9080000000000004</v>
      </c>
      <c r="N608" s="27">
        <v>44167.94</v>
      </c>
      <c r="O608" s="27">
        <v>11041.99</v>
      </c>
      <c r="P608" s="27">
        <v>11041.99</v>
      </c>
      <c r="Q608" s="27">
        <v>11041.99</v>
      </c>
      <c r="R608" s="27">
        <v>11041.99</v>
      </c>
      <c r="S608" s="74">
        <f t="shared" si="214"/>
        <v>9000</v>
      </c>
      <c r="T608" s="25">
        <f t="shared" si="211"/>
        <v>0</v>
      </c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>
        <f t="shared" si="212"/>
        <v>0</v>
      </c>
      <c r="AI608" s="25"/>
      <c r="AJ608" s="25"/>
      <c r="AK608" s="25"/>
      <c r="AL608" s="25"/>
      <c r="AM608" s="25"/>
      <c r="AN608" s="25"/>
      <c r="AO608" s="25"/>
      <c r="AP608" s="25"/>
      <c r="AQ608" s="38" t="s">
        <v>1127</v>
      </c>
      <c r="AR608" s="18"/>
      <c r="AS608" s="38" t="s">
        <v>1131</v>
      </c>
      <c r="AT608" s="18"/>
      <c r="AU608" s="18"/>
      <c r="AV608" s="18"/>
      <c r="AW608" s="18"/>
      <c r="AX608" s="76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</row>
    <row r="609" spans="1:75" s="11" customFormat="1" ht="45.75" customHeight="1" x14ac:dyDescent="0.25">
      <c r="A609" s="9"/>
      <c r="B609" s="61" t="s">
        <v>1661</v>
      </c>
      <c r="C609" s="73" t="s">
        <v>1327</v>
      </c>
      <c r="D609" s="9"/>
      <c r="E609" s="73" t="s">
        <v>1783</v>
      </c>
      <c r="F609" s="9"/>
      <c r="G609" s="69" t="s">
        <v>675</v>
      </c>
      <c r="H609" s="71" t="s">
        <v>614</v>
      </c>
      <c r="I609" s="25">
        <v>2480</v>
      </c>
      <c r="J609" s="25">
        <v>0</v>
      </c>
      <c r="K609" s="25">
        <v>0</v>
      </c>
      <c r="L609" s="25">
        <v>2480</v>
      </c>
      <c r="M609" s="26">
        <v>11.201000000000001</v>
      </c>
      <c r="N609" s="27">
        <v>27779.71</v>
      </c>
      <c r="O609" s="27">
        <v>6944.93</v>
      </c>
      <c r="P609" s="27">
        <v>6944.93</v>
      </c>
      <c r="Q609" s="27">
        <v>6944.93</v>
      </c>
      <c r="R609" s="27">
        <v>6944.93</v>
      </c>
      <c r="S609" s="74">
        <f t="shared" si="214"/>
        <v>2480</v>
      </c>
      <c r="T609" s="25">
        <f t="shared" si="211"/>
        <v>0</v>
      </c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>
        <f t="shared" si="212"/>
        <v>0</v>
      </c>
      <c r="AI609" s="25"/>
      <c r="AJ609" s="25"/>
      <c r="AK609" s="25"/>
      <c r="AL609" s="25"/>
      <c r="AM609" s="25"/>
      <c r="AN609" s="25"/>
      <c r="AO609" s="25"/>
      <c r="AP609" s="25"/>
      <c r="AQ609" s="38" t="s">
        <v>1127</v>
      </c>
      <c r="AR609" s="18"/>
      <c r="AS609" s="38" t="s">
        <v>1131</v>
      </c>
      <c r="AT609" s="18"/>
      <c r="AU609" s="18"/>
      <c r="AV609" s="18"/>
      <c r="AW609" s="18"/>
      <c r="AX609" s="76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</row>
    <row r="610" spans="1:75" s="11" customFormat="1" ht="45.75" customHeight="1" x14ac:dyDescent="0.25">
      <c r="A610" s="9"/>
      <c r="B610" s="61" t="s">
        <v>1661</v>
      </c>
      <c r="C610" s="73" t="s">
        <v>1327</v>
      </c>
      <c r="D610" s="9"/>
      <c r="E610" s="73" t="s">
        <v>1783</v>
      </c>
      <c r="F610" s="9"/>
      <c r="G610" s="69" t="s">
        <v>675</v>
      </c>
      <c r="H610" s="71" t="s">
        <v>676</v>
      </c>
      <c r="I610" s="25">
        <v>6060</v>
      </c>
      <c r="J610" s="25">
        <v>0</v>
      </c>
      <c r="K610" s="25">
        <v>0</v>
      </c>
      <c r="L610" s="25">
        <v>6060</v>
      </c>
      <c r="M610" s="26">
        <v>4.9080000000000004</v>
      </c>
      <c r="N610" s="27">
        <v>29739.75</v>
      </c>
      <c r="O610" s="27">
        <v>7434.94</v>
      </c>
      <c r="P610" s="27">
        <v>7434.94</v>
      </c>
      <c r="Q610" s="27">
        <v>7434.94</v>
      </c>
      <c r="R610" s="27">
        <v>7434.94</v>
      </c>
      <c r="S610" s="74">
        <f t="shared" si="214"/>
        <v>6060</v>
      </c>
      <c r="T610" s="25">
        <f t="shared" si="211"/>
        <v>0</v>
      </c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>
        <f t="shared" si="212"/>
        <v>0</v>
      </c>
      <c r="AI610" s="25"/>
      <c r="AJ610" s="25"/>
      <c r="AK610" s="25"/>
      <c r="AL610" s="25"/>
      <c r="AM610" s="25"/>
      <c r="AN610" s="25"/>
      <c r="AO610" s="25"/>
      <c r="AP610" s="25"/>
      <c r="AQ610" s="38" t="s">
        <v>1127</v>
      </c>
      <c r="AR610" s="18"/>
      <c r="AS610" s="38" t="s">
        <v>1131</v>
      </c>
      <c r="AT610" s="18"/>
      <c r="AU610" s="18"/>
      <c r="AV610" s="18"/>
      <c r="AW610" s="18"/>
      <c r="AX610" s="76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</row>
    <row r="611" spans="1:75" s="11" customFormat="1" ht="45.75" customHeight="1" x14ac:dyDescent="0.25">
      <c r="A611" s="9"/>
      <c r="B611" s="61" t="s">
        <v>1512</v>
      </c>
      <c r="C611" s="73" t="s">
        <v>1327</v>
      </c>
      <c r="D611" s="9"/>
      <c r="E611" s="73" t="s">
        <v>1739</v>
      </c>
      <c r="F611" s="9"/>
      <c r="G611" s="69" t="s">
        <v>677</v>
      </c>
      <c r="H611" s="71" t="s">
        <v>678</v>
      </c>
      <c r="I611" s="25">
        <v>6580</v>
      </c>
      <c r="J611" s="25">
        <v>0</v>
      </c>
      <c r="K611" s="25">
        <v>0</v>
      </c>
      <c r="L611" s="25">
        <v>6580</v>
      </c>
      <c r="M611" s="26">
        <v>68.096999999999994</v>
      </c>
      <c r="N611" s="27">
        <f>L611*M611</f>
        <v>448078.25999999995</v>
      </c>
      <c r="O611" s="27">
        <f>$N$611/4</f>
        <v>112019.56499999999</v>
      </c>
      <c r="P611" s="27">
        <f t="shared" ref="P611:R611" si="217">$N$611/4</f>
        <v>112019.56499999999</v>
      </c>
      <c r="Q611" s="27">
        <f t="shared" si="217"/>
        <v>112019.56499999999</v>
      </c>
      <c r="R611" s="27">
        <f t="shared" si="217"/>
        <v>112019.56499999999</v>
      </c>
      <c r="S611" s="74">
        <f t="shared" si="214"/>
        <v>6580</v>
      </c>
      <c r="T611" s="25">
        <f t="shared" si="211"/>
        <v>0</v>
      </c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>
        <f t="shared" si="212"/>
        <v>0</v>
      </c>
      <c r="AI611" s="25"/>
      <c r="AJ611" s="25"/>
      <c r="AK611" s="25"/>
      <c r="AL611" s="25"/>
      <c r="AM611" s="25"/>
      <c r="AN611" s="25"/>
      <c r="AO611" s="25"/>
      <c r="AP611" s="25"/>
      <c r="AQ611" s="38" t="s">
        <v>1296</v>
      </c>
      <c r="AR611" s="18"/>
      <c r="AS611" s="38"/>
      <c r="AT611" s="18"/>
      <c r="AU611" s="18" t="s">
        <v>1132</v>
      </c>
      <c r="AV611" s="18"/>
      <c r="AW611" s="18"/>
      <c r="AX611" s="76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</row>
    <row r="612" spans="1:75" s="11" customFormat="1" ht="45.75" customHeight="1" x14ac:dyDescent="0.25">
      <c r="A612" s="9"/>
      <c r="B612" s="61" t="s">
        <v>1512</v>
      </c>
      <c r="C612" s="73" t="s">
        <v>1327</v>
      </c>
      <c r="D612" s="9"/>
      <c r="E612" s="73" t="s">
        <v>1740</v>
      </c>
      <c r="F612" s="9"/>
      <c r="G612" s="69" t="s">
        <v>677</v>
      </c>
      <c r="H612" s="71" t="s">
        <v>679</v>
      </c>
      <c r="I612" s="25">
        <v>5890</v>
      </c>
      <c r="J612" s="25">
        <v>0</v>
      </c>
      <c r="K612" s="25">
        <v>0</v>
      </c>
      <c r="L612" s="25">
        <v>5890</v>
      </c>
      <c r="M612" s="26">
        <v>18.210999999999999</v>
      </c>
      <c r="N612" s="27">
        <f>L612*M612</f>
        <v>107262.79</v>
      </c>
      <c r="O612" s="27">
        <f>$N$612/4</f>
        <v>26815.697499999998</v>
      </c>
      <c r="P612" s="27">
        <f t="shared" ref="P612:R612" si="218">$N$612/4</f>
        <v>26815.697499999998</v>
      </c>
      <c r="Q612" s="27">
        <f t="shared" si="218"/>
        <v>26815.697499999998</v>
      </c>
      <c r="R612" s="27">
        <f t="shared" si="218"/>
        <v>26815.697499999998</v>
      </c>
      <c r="S612" s="74">
        <f t="shared" si="214"/>
        <v>5890</v>
      </c>
      <c r="T612" s="25">
        <f t="shared" si="211"/>
        <v>0</v>
      </c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>
        <f t="shared" si="212"/>
        <v>0</v>
      </c>
      <c r="AI612" s="25"/>
      <c r="AJ612" s="25"/>
      <c r="AK612" s="25"/>
      <c r="AL612" s="25"/>
      <c r="AM612" s="25"/>
      <c r="AN612" s="25"/>
      <c r="AO612" s="25"/>
      <c r="AP612" s="25"/>
      <c r="AQ612" s="38" t="s">
        <v>1296</v>
      </c>
      <c r="AR612" s="18"/>
      <c r="AS612" s="38"/>
      <c r="AT612" s="18"/>
      <c r="AU612" s="18" t="s">
        <v>1132</v>
      </c>
      <c r="AV612" s="18"/>
      <c r="AW612" s="18"/>
      <c r="AX612" s="76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</row>
    <row r="613" spans="1:75" s="11" customFormat="1" ht="45.75" customHeight="1" x14ac:dyDescent="0.25">
      <c r="A613" s="9"/>
      <c r="B613" s="61" t="s">
        <v>1512</v>
      </c>
      <c r="C613" s="73" t="s">
        <v>1327</v>
      </c>
      <c r="D613" s="9"/>
      <c r="E613" s="73"/>
      <c r="F613" s="9"/>
      <c r="G613" s="69" t="s">
        <v>680</v>
      </c>
      <c r="H613" s="71" t="s">
        <v>263</v>
      </c>
      <c r="I613" s="25">
        <v>36855</v>
      </c>
      <c r="J613" s="25">
        <v>0</v>
      </c>
      <c r="K613" s="25">
        <v>0</v>
      </c>
      <c r="L613" s="25">
        <v>36855</v>
      </c>
      <c r="M613" s="26">
        <v>6.6989999999999998</v>
      </c>
      <c r="N613" s="27">
        <v>246907.5111</v>
      </c>
      <c r="O613" s="27">
        <v>61726.879999999997</v>
      </c>
      <c r="P613" s="27">
        <v>61726.879999999997</v>
      </c>
      <c r="Q613" s="27">
        <v>61726.879999999997</v>
      </c>
      <c r="R613" s="27">
        <v>61726.879999999997</v>
      </c>
      <c r="S613" s="74">
        <f t="shared" si="214"/>
        <v>36855</v>
      </c>
      <c r="T613" s="25">
        <f t="shared" si="211"/>
        <v>0</v>
      </c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>
        <f t="shared" si="212"/>
        <v>0</v>
      </c>
      <c r="AI613" s="25"/>
      <c r="AJ613" s="25"/>
      <c r="AK613" s="25"/>
      <c r="AL613" s="25"/>
      <c r="AM613" s="25"/>
      <c r="AN613" s="25"/>
      <c r="AO613" s="25"/>
      <c r="AP613" s="25"/>
      <c r="AQ613" s="38" t="s">
        <v>1296</v>
      </c>
      <c r="AR613" s="18"/>
      <c r="AS613" s="38" t="s">
        <v>1152</v>
      </c>
      <c r="AT613" s="18"/>
      <c r="AU613" s="18"/>
      <c r="AV613" s="18"/>
      <c r="AW613" s="18"/>
      <c r="AX613" s="76" t="s">
        <v>1415</v>
      </c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</row>
    <row r="614" spans="1:75" s="11" customFormat="1" ht="45.75" customHeight="1" x14ac:dyDescent="0.25">
      <c r="A614" s="9"/>
      <c r="B614" s="61" t="s">
        <v>1457</v>
      </c>
      <c r="C614" s="73" t="s">
        <v>1327</v>
      </c>
      <c r="D614" s="9"/>
      <c r="E614" s="73"/>
      <c r="F614" s="9"/>
      <c r="G614" s="69" t="s">
        <v>681</v>
      </c>
      <c r="H614" s="71" t="s">
        <v>682</v>
      </c>
      <c r="I614" s="25">
        <v>0</v>
      </c>
      <c r="J614" s="25">
        <v>35000</v>
      </c>
      <c r="K614" s="25">
        <v>3000</v>
      </c>
      <c r="L614" s="25">
        <v>38000</v>
      </c>
      <c r="M614" s="26">
        <v>5.1340000000000003</v>
      </c>
      <c r="N614" s="27">
        <v>195097.43400000001</v>
      </c>
      <c r="O614" s="27">
        <v>48774.36</v>
      </c>
      <c r="P614" s="27">
        <v>48774.36</v>
      </c>
      <c r="Q614" s="27">
        <v>48774.36</v>
      </c>
      <c r="R614" s="27">
        <v>48774.36</v>
      </c>
      <c r="S614" s="74">
        <f t="shared" si="214"/>
        <v>38000</v>
      </c>
      <c r="T614" s="25">
        <f t="shared" si="211"/>
        <v>0</v>
      </c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>
        <f t="shared" si="212"/>
        <v>0</v>
      </c>
      <c r="AI614" s="25"/>
      <c r="AJ614" s="25"/>
      <c r="AK614" s="25"/>
      <c r="AL614" s="25"/>
      <c r="AM614" s="25"/>
      <c r="AN614" s="25"/>
      <c r="AO614" s="25"/>
      <c r="AP614" s="25"/>
      <c r="AQ614" s="38" t="s">
        <v>1296</v>
      </c>
      <c r="AR614" s="18"/>
      <c r="AS614" s="38"/>
      <c r="AT614" s="18"/>
      <c r="AU614" s="18" t="s">
        <v>1132</v>
      </c>
      <c r="AV614" s="18"/>
      <c r="AW614" s="18"/>
      <c r="AX614" s="76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</row>
    <row r="615" spans="1:75" s="11" customFormat="1" ht="45.75" customHeight="1" x14ac:dyDescent="0.25">
      <c r="A615" s="9"/>
      <c r="B615" s="61" t="s">
        <v>1512</v>
      </c>
      <c r="C615" s="73" t="s">
        <v>1327</v>
      </c>
      <c r="D615" s="9"/>
      <c r="E615" s="73"/>
      <c r="F615" s="9"/>
      <c r="G615" s="69" t="s">
        <v>683</v>
      </c>
      <c r="H615" s="71" t="s">
        <v>684</v>
      </c>
      <c r="I615" s="25">
        <v>21320</v>
      </c>
      <c r="J615" s="25">
        <v>0</v>
      </c>
      <c r="K615" s="25">
        <v>0</v>
      </c>
      <c r="L615" s="25">
        <v>21320</v>
      </c>
      <c r="M615" s="26">
        <v>16.010999999999999</v>
      </c>
      <c r="N615" s="27">
        <f>L615*M615</f>
        <v>341354.51999999996</v>
      </c>
      <c r="O615" s="27">
        <f>$N$615/4</f>
        <v>85338.62999999999</v>
      </c>
      <c r="P615" s="27">
        <f>$N$615/4</f>
        <v>85338.62999999999</v>
      </c>
      <c r="Q615" s="27">
        <f>$N$615/4</f>
        <v>85338.62999999999</v>
      </c>
      <c r="R615" s="27">
        <f>$N$615/4</f>
        <v>85338.62999999999</v>
      </c>
      <c r="S615" s="74">
        <f t="shared" si="214"/>
        <v>21320</v>
      </c>
      <c r="T615" s="25">
        <f t="shared" si="211"/>
        <v>0</v>
      </c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>
        <f t="shared" si="212"/>
        <v>0</v>
      </c>
      <c r="AI615" s="25"/>
      <c r="AJ615" s="25"/>
      <c r="AK615" s="25"/>
      <c r="AL615" s="25"/>
      <c r="AM615" s="25"/>
      <c r="AN615" s="25"/>
      <c r="AO615" s="25"/>
      <c r="AP615" s="25"/>
      <c r="AQ615" s="38" t="s">
        <v>1296</v>
      </c>
      <c r="AR615" s="18"/>
      <c r="AS615" s="38"/>
      <c r="AT615" s="18"/>
      <c r="AU615" s="18" t="s">
        <v>1132</v>
      </c>
      <c r="AV615" s="18"/>
      <c r="AW615" s="18"/>
      <c r="AX615" s="76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</row>
    <row r="616" spans="1:75" s="11" customFormat="1" ht="45.75" customHeight="1" x14ac:dyDescent="0.25">
      <c r="A616" s="9"/>
      <c r="B616" s="61"/>
      <c r="C616" s="73"/>
      <c r="D616" s="9"/>
      <c r="E616" s="73" t="s">
        <v>1641</v>
      </c>
      <c r="F616" s="9"/>
      <c r="G616" s="69" t="s">
        <v>1607</v>
      </c>
      <c r="H616" s="71" t="s">
        <v>253</v>
      </c>
      <c r="I616" s="25">
        <v>44800</v>
      </c>
      <c r="J616" s="25">
        <v>0</v>
      </c>
      <c r="K616" s="25">
        <v>0</v>
      </c>
      <c r="L616" s="25">
        <v>44800</v>
      </c>
      <c r="M616" s="26">
        <v>144.86000000000001</v>
      </c>
      <c r="N616" s="27">
        <v>6489874.29</v>
      </c>
      <c r="O616" s="27">
        <v>6489874.29</v>
      </c>
      <c r="P616" s="27"/>
      <c r="Q616" s="27"/>
      <c r="R616" s="27"/>
      <c r="S616" s="74">
        <f t="shared" si="214"/>
        <v>44800</v>
      </c>
      <c r="T616" s="25">
        <f t="shared" ref="T616:T643" si="219">U616+V616+W616+X616+Y616+Z616+AA616+AB616+AC616+AD616+AE616+AF616+AG616+AH616</f>
        <v>0</v>
      </c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38"/>
      <c r="AR616" s="18"/>
      <c r="AS616" s="38"/>
      <c r="AT616" s="18"/>
      <c r="AU616" s="18"/>
      <c r="AV616" s="18"/>
      <c r="AW616" s="18"/>
      <c r="AX616" s="76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</row>
    <row r="617" spans="1:75" s="11" customFormat="1" ht="45.75" customHeight="1" x14ac:dyDescent="0.25">
      <c r="A617" s="9"/>
      <c r="B617" s="61"/>
      <c r="C617" s="73"/>
      <c r="D617" s="9"/>
      <c r="E617" s="73" t="s">
        <v>1641</v>
      </c>
      <c r="F617" s="9"/>
      <c r="G617" s="69" t="s">
        <v>1600</v>
      </c>
      <c r="H617" s="71" t="s">
        <v>1601</v>
      </c>
      <c r="I617" s="25">
        <v>26208</v>
      </c>
      <c r="J617" s="25">
        <v>0</v>
      </c>
      <c r="K617" s="25">
        <v>0</v>
      </c>
      <c r="L617" s="25">
        <v>26208</v>
      </c>
      <c r="M617" s="26">
        <v>35.28</v>
      </c>
      <c r="N617" s="27">
        <v>924721.25</v>
      </c>
      <c r="O617" s="27">
        <v>924721.25</v>
      </c>
      <c r="P617" s="27"/>
      <c r="Q617" s="27"/>
      <c r="R617" s="27"/>
      <c r="S617" s="74">
        <f t="shared" si="214"/>
        <v>26208</v>
      </c>
      <c r="T617" s="25">
        <f t="shared" si="219"/>
        <v>0</v>
      </c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38"/>
      <c r="AR617" s="18"/>
      <c r="AS617" s="38"/>
      <c r="AT617" s="18"/>
      <c r="AU617" s="18"/>
      <c r="AV617" s="18"/>
      <c r="AW617" s="18"/>
      <c r="AX617" s="76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</row>
    <row r="618" spans="1:75" s="11" customFormat="1" ht="45.75" customHeight="1" x14ac:dyDescent="0.25">
      <c r="A618" s="9"/>
      <c r="B618" s="61"/>
      <c r="C618" s="73"/>
      <c r="D618" s="9"/>
      <c r="E618" s="73" t="s">
        <v>1641</v>
      </c>
      <c r="F618" s="9"/>
      <c r="G618" s="69" t="s">
        <v>1602</v>
      </c>
      <c r="H618" s="71" t="s">
        <v>543</v>
      </c>
      <c r="I618" s="25">
        <v>3180</v>
      </c>
      <c r="J618" s="25">
        <v>0</v>
      </c>
      <c r="K618" s="25">
        <v>0</v>
      </c>
      <c r="L618" s="25">
        <v>3180</v>
      </c>
      <c r="M618" s="26">
        <v>84.98</v>
      </c>
      <c r="N618" s="27">
        <v>270247.82</v>
      </c>
      <c r="O618" s="27">
        <v>270247.82</v>
      </c>
      <c r="P618" s="27"/>
      <c r="Q618" s="27"/>
      <c r="R618" s="27"/>
      <c r="S618" s="74">
        <f t="shared" si="214"/>
        <v>3180</v>
      </c>
      <c r="T618" s="25">
        <f t="shared" si="219"/>
        <v>0</v>
      </c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38"/>
      <c r="AR618" s="18"/>
      <c r="AS618" s="38"/>
      <c r="AT618" s="18"/>
      <c r="AU618" s="18"/>
      <c r="AV618" s="18"/>
      <c r="AW618" s="18"/>
      <c r="AX618" s="76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</row>
    <row r="619" spans="1:75" s="11" customFormat="1" ht="45.75" customHeight="1" x14ac:dyDescent="0.25">
      <c r="A619" s="9"/>
      <c r="B619" s="61"/>
      <c r="C619" s="73"/>
      <c r="D619" s="9"/>
      <c r="E619" s="73" t="s">
        <v>1641</v>
      </c>
      <c r="F619" s="9"/>
      <c r="G619" s="69" t="s">
        <v>1602</v>
      </c>
      <c r="H619" s="71" t="s">
        <v>544</v>
      </c>
      <c r="I619" s="25">
        <v>3930</v>
      </c>
      <c r="J619" s="25">
        <v>0</v>
      </c>
      <c r="K619" s="25">
        <v>0</v>
      </c>
      <c r="L619" s="25">
        <v>3930</v>
      </c>
      <c r="M619" s="26">
        <v>63.42</v>
      </c>
      <c r="N619" s="27">
        <v>249253.07</v>
      </c>
      <c r="O619" s="27">
        <v>249253.07</v>
      </c>
      <c r="P619" s="27"/>
      <c r="Q619" s="27"/>
      <c r="R619" s="27"/>
      <c r="S619" s="74">
        <f t="shared" si="214"/>
        <v>3930</v>
      </c>
      <c r="T619" s="25">
        <f t="shared" si="219"/>
        <v>0</v>
      </c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38"/>
      <c r="AR619" s="18"/>
      <c r="AS619" s="38"/>
      <c r="AT619" s="18"/>
      <c r="AU619" s="18"/>
      <c r="AV619" s="18"/>
      <c r="AW619" s="18"/>
      <c r="AX619" s="76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</row>
    <row r="620" spans="1:75" s="11" customFormat="1" ht="45.75" customHeight="1" x14ac:dyDescent="0.25">
      <c r="A620" s="9"/>
      <c r="B620" s="61"/>
      <c r="C620" s="73"/>
      <c r="D620" s="9"/>
      <c r="E620" s="73" t="s">
        <v>1641</v>
      </c>
      <c r="F620" s="9"/>
      <c r="G620" s="69" t="s">
        <v>1603</v>
      </c>
      <c r="H620" s="71" t="s">
        <v>445</v>
      </c>
      <c r="I620" s="25">
        <v>146</v>
      </c>
      <c r="J620" s="25">
        <v>0</v>
      </c>
      <c r="K620" s="25">
        <v>0</v>
      </c>
      <c r="L620" s="25">
        <v>146</v>
      </c>
      <c r="M620" s="26">
        <v>9866.5300000000007</v>
      </c>
      <c r="N620" s="27">
        <v>1440512.93</v>
      </c>
      <c r="O620" s="27">
        <v>1440512.93</v>
      </c>
      <c r="P620" s="27"/>
      <c r="Q620" s="27"/>
      <c r="R620" s="27"/>
      <c r="S620" s="74">
        <f t="shared" si="214"/>
        <v>146</v>
      </c>
      <c r="T620" s="25">
        <f t="shared" si="219"/>
        <v>0</v>
      </c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38"/>
      <c r="AR620" s="18"/>
      <c r="AS620" s="38"/>
      <c r="AT620" s="18"/>
      <c r="AU620" s="18"/>
      <c r="AV620" s="18"/>
      <c r="AW620" s="18"/>
      <c r="AX620" s="76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</row>
    <row r="621" spans="1:75" s="11" customFormat="1" ht="45.75" customHeight="1" x14ac:dyDescent="0.25">
      <c r="A621" s="9"/>
      <c r="B621" s="61"/>
      <c r="C621" s="73"/>
      <c r="D621" s="9"/>
      <c r="E621" s="73" t="s">
        <v>1641</v>
      </c>
      <c r="F621" s="9"/>
      <c r="G621" s="69" t="s">
        <v>1604</v>
      </c>
      <c r="H621" s="71" t="s">
        <v>1605</v>
      </c>
      <c r="I621" s="25">
        <v>448</v>
      </c>
      <c r="J621" s="25">
        <v>0</v>
      </c>
      <c r="K621" s="25">
        <v>0</v>
      </c>
      <c r="L621" s="25">
        <v>448</v>
      </c>
      <c r="M621" s="26">
        <v>266.14999999999998</v>
      </c>
      <c r="N621" s="27">
        <v>119233.68</v>
      </c>
      <c r="O621" s="27">
        <v>119233.68</v>
      </c>
      <c r="P621" s="27"/>
      <c r="Q621" s="27"/>
      <c r="R621" s="27"/>
      <c r="S621" s="74">
        <f t="shared" si="214"/>
        <v>448</v>
      </c>
      <c r="T621" s="25">
        <f t="shared" si="219"/>
        <v>0</v>
      </c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38"/>
      <c r="AR621" s="18"/>
      <c r="AS621" s="38"/>
      <c r="AT621" s="18"/>
      <c r="AU621" s="18"/>
      <c r="AV621" s="18"/>
      <c r="AW621" s="18"/>
      <c r="AX621" s="76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</row>
    <row r="622" spans="1:75" s="11" customFormat="1" ht="45.75" customHeight="1" x14ac:dyDescent="0.25">
      <c r="A622" s="9"/>
      <c r="B622" s="61"/>
      <c r="C622" s="73"/>
      <c r="D622" s="9"/>
      <c r="E622" s="73" t="s">
        <v>1641</v>
      </c>
      <c r="F622" s="9"/>
      <c r="G622" s="69" t="s">
        <v>1606</v>
      </c>
      <c r="H622" s="71" t="s">
        <v>556</v>
      </c>
      <c r="I622" s="25">
        <v>2530</v>
      </c>
      <c r="J622" s="25">
        <v>0</v>
      </c>
      <c r="K622" s="25">
        <v>0</v>
      </c>
      <c r="L622" s="25">
        <v>2530</v>
      </c>
      <c r="M622" s="26">
        <v>6.08</v>
      </c>
      <c r="N622" s="27">
        <v>15379.59</v>
      </c>
      <c r="O622" s="27">
        <v>15379.59</v>
      </c>
      <c r="P622" s="27"/>
      <c r="Q622" s="27"/>
      <c r="R622" s="27"/>
      <c r="S622" s="74">
        <f t="shared" ref="S622:S627" si="220">L622+T622</f>
        <v>2530</v>
      </c>
      <c r="T622" s="25">
        <f t="shared" si="219"/>
        <v>0</v>
      </c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38"/>
      <c r="AR622" s="18"/>
      <c r="AS622" s="38"/>
      <c r="AT622" s="18"/>
      <c r="AU622" s="18"/>
      <c r="AV622" s="18"/>
      <c r="AW622" s="18"/>
      <c r="AX622" s="76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</row>
    <row r="623" spans="1:75" s="11" customFormat="1" ht="45.75" customHeight="1" x14ac:dyDescent="0.25">
      <c r="A623" s="9"/>
      <c r="B623" s="61"/>
      <c r="C623" s="73"/>
      <c r="D623" s="9"/>
      <c r="E623" s="73" t="s">
        <v>1641</v>
      </c>
      <c r="F623" s="9"/>
      <c r="G623" s="69" t="s">
        <v>1608</v>
      </c>
      <c r="H623" s="71" t="s">
        <v>564</v>
      </c>
      <c r="I623" s="25">
        <v>8180</v>
      </c>
      <c r="J623" s="25">
        <v>0</v>
      </c>
      <c r="K623" s="25">
        <v>0</v>
      </c>
      <c r="L623" s="25">
        <v>8180</v>
      </c>
      <c r="M623" s="26">
        <v>50.44</v>
      </c>
      <c r="N623" s="27">
        <v>412632.51</v>
      </c>
      <c r="O623" s="27">
        <v>412632.51</v>
      </c>
      <c r="P623" s="27"/>
      <c r="Q623" s="27"/>
      <c r="R623" s="27"/>
      <c r="S623" s="74">
        <f t="shared" si="220"/>
        <v>8180</v>
      </c>
      <c r="T623" s="25">
        <f t="shared" si="219"/>
        <v>0</v>
      </c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38"/>
      <c r="AR623" s="18"/>
      <c r="AS623" s="38"/>
      <c r="AT623" s="18"/>
      <c r="AU623" s="18"/>
      <c r="AV623" s="18"/>
      <c r="AW623" s="18"/>
      <c r="AX623" s="76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</row>
    <row r="624" spans="1:75" s="11" customFormat="1" ht="45.75" customHeight="1" x14ac:dyDescent="0.25">
      <c r="A624" s="9"/>
      <c r="B624" s="61"/>
      <c r="C624" s="73"/>
      <c r="D624" s="9"/>
      <c r="E624" s="73" t="s">
        <v>1641</v>
      </c>
      <c r="F624" s="9"/>
      <c r="G624" s="69" t="s">
        <v>1608</v>
      </c>
      <c r="H624" s="71" t="s">
        <v>565</v>
      </c>
      <c r="I624" s="25">
        <v>17020</v>
      </c>
      <c r="J624" s="25">
        <v>0</v>
      </c>
      <c r="K624" s="25">
        <v>0</v>
      </c>
      <c r="L624" s="25">
        <v>17020</v>
      </c>
      <c r="M624" s="26">
        <v>15.04</v>
      </c>
      <c r="N624" s="27">
        <v>255921.75</v>
      </c>
      <c r="O624" s="27">
        <v>255921.75</v>
      </c>
      <c r="P624" s="27"/>
      <c r="Q624" s="27"/>
      <c r="R624" s="27"/>
      <c r="S624" s="74">
        <f t="shared" si="220"/>
        <v>17020</v>
      </c>
      <c r="T624" s="25">
        <f t="shared" si="219"/>
        <v>0</v>
      </c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38"/>
      <c r="AR624" s="18"/>
      <c r="AS624" s="38"/>
      <c r="AT624" s="18"/>
      <c r="AU624" s="18"/>
      <c r="AV624" s="18"/>
      <c r="AW624" s="18"/>
      <c r="AX624" s="76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</row>
    <row r="625" spans="1:75" s="11" customFormat="1" ht="45.75" customHeight="1" x14ac:dyDescent="0.25">
      <c r="A625" s="9"/>
      <c r="B625" s="61"/>
      <c r="C625" s="73"/>
      <c r="D625" s="9"/>
      <c r="E625" s="73" t="s">
        <v>1641</v>
      </c>
      <c r="F625" s="9"/>
      <c r="G625" s="69" t="s">
        <v>1609</v>
      </c>
      <c r="H625" s="71" t="s">
        <v>576</v>
      </c>
      <c r="I625" s="25">
        <v>141145</v>
      </c>
      <c r="J625" s="25">
        <v>0</v>
      </c>
      <c r="K625" s="25">
        <v>0</v>
      </c>
      <c r="L625" s="25">
        <v>141145</v>
      </c>
      <c r="M625" s="26">
        <v>6.28</v>
      </c>
      <c r="N625" s="27">
        <v>887083.23</v>
      </c>
      <c r="O625" s="27">
        <v>887083.23</v>
      </c>
      <c r="P625" s="27"/>
      <c r="Q625" s="27"/>
      <c r="R625" s="27"/>
      <c r="S625" s="74">
        <f t="shared" si="220"/>
        <v>141145</v>
      </c>
      <c r="T625" s="25">
        <f t="shared" si="219"/>
        <v>0</v>
      </c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38"/>
      <c r="AR625" s="18"/>
      <c r="AS625" s="38"/>
      <c r="AT625" s="18"/>
      <c r="AU625" s="18"/>
      <c r="AV625" s="18"/>
      <c r="AW625" s="18"/>
      <c r="AX625" s="76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</row>
    <row r="626" spans="1:75" s="11" customFormat="1" ht="45.75" customHeight="1" x14ac:dyDescent="0.25">
      <c r="A626" s="9"/>
      <c r="B626" s="61"/>
      <c r="C626" s="73"/>
      <c r="D626" s="9"/>
      <c r="E626" s="73" t="s">
        <v>1641</v>
      </c>
      <c r="F626" s="9"/>
      <c r="G626" s="69" t="s">
        <v>1610</v>
      </c>
      <c r="H626" s="71" t="s">
        <v>578</v>
      </c>
      <c r="I626" s="25">
        <v>3200</v>
      </c>
      <c r="J626" s="25">
        <v>0</v>
      </c>
      <c r="K626" s="25">
        <v>0</v>
      </c>
      <c r="L626" s="25">
        <v>3200</v>
      </c>
      <c r="M626" s="26">
        <v>32.729999999999997</v>
      </c>
      <c r="N626" s="27">
        <v>104733.8</v>
      </c>
      <c r="O626" s="27">
        <v>104733.8</v>
      </c>
      <c r="P626" s="27"/>
      <c r="Q626" s="27"/>
      <c r="R626" s="27"/>
      <c r="S626" s="74">
        <f t="shared" si="220"/>
        <v>3200</v>
      </c>
      <c r="T626" s="25">
        <f t="shared" si="219"/>
        <v>0</v>
      </c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38"/>
      <c r="AR626" s="18"/>
      <c r="AS626" s="38"/>
      <c r="AT626" s="18"/>
      <c r="AU626" s="18"/>
      <c r="AV626" s="18"/>
      <c r="AW626" s="18"/>
      <c r="AX626" s="76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</row>
    <row r="627" spans="1:75" s="11" customFormat="1" ht="45.75" customHeight="1" x14ac:dyDescent="0.25">
      <c r="A627" s="9"/>
      <c r="B627" s="61"/>
      <c r="C627" s="73"/>
      <c r="D627" s="9"/>
      <c r="E627" s="73" t="s">
        <v>1641</v>
      </c>
      <c r="F627" s="9"/>
      <c r="G627" s="69" t="s">
        <v>1611</v>
      </c>
      <c r="H627" s="71" t="s">
        <v>600</v>
      </c>
      <c r="I627" s="25">
        <v>940</v>
      </c>
      <c r="J627" s="25">
        <v>0</v>
      </c>
      <c r="K627" s="25">
        <v>0</v>
      </c>
      <c r="L627" s="25">
        <v>940</v>
      </c>
      <c r="M627" s="26">
        <v>1567.14</v>
      </c>
      <c r="N627" s="27">
        <v>1473113.63</v>
      </c>
      <c r="O627" s="27">
        <v>1473113.63</v>
      </c>
      <c r="P627" s="27"/>
      <c r="Q627" s="27"/>
      <c r="R627" s="27"/>
      <c r="S627" s="74">
        <f t="shared" si="220"/>
        <v>940</v>
      </c>
      <c r="T627" s="25">
        <f t="shared" si="219"/>
        <v>0</v>
      </c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38"/>
      <c r="AR627" s="18"/>
      <c r="AS627" s="38"/>
      <c r="AT627" s="18"/>
      <c r="AU627" s="18"/>
      <c r="AV627" s="18"/>
      <c r="AW627" s="18"/>
      <c r="AX627" s="76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</row>
    <row r="628" spans="1:75" s="11" customFormat="1" ht="45.75" customHeight="1" x14ac:dyDescent="0.25">
      <c r="A628" s="9"/>
      <c r="B628" s="61"/>
      <c r="C628" s="73"/>
      <c r="D628" s="9"/>
      <c r="E628" s="73" t="s">
        <v>1738</v>
      </c>
      <c r="F628" s="9"/>
      <c r="G628" s="69" t="s">
        <v>1697</v>
      </c>
      <c r="H628" s="71" t="s">
        <v>618</v>
      </c>
      <c r="I628" s="25">
        <v>240</v>
      </c>
      <c r="J628" s="25">
        <v>0</v>
      </c>
      <c r="K628" s="25">
        <v>0</v>
      </c>
      <c r="L628" s="25">
        <v>240</v>
      </c>
      <c r="M628" s="26">
        <v>7030.6170000000002</v>
      </c>
      <c r="N628" s="27">
        <f>L628*M628</f>
        <v>1687348.08</v>
      </c>
      <c r="O628" s="27">
        <v>1687348.08</v>
      </c>
      <c r="P628" s="27"/>
      <c r="Q628" s="27"/>
      <c r="R628" s="27"/>
      <c r="S628" s="74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38"/>
      <c r="AR628" s="18"/>
      <c r="AS628" s="38"/>
      <c r="AT628" s="18"/>
      <c r="AU628" s="18"/>
      <c r="AV628" s="18"/>
      <c r="AW628" s="18"/>
      <c r="AX628" s="76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</row>
    <row r="629" spans="1:75" s="11" customFormat="1" ht="45.75" customHeight="1" x14ac:dyDescent="0.25">
      <c r="A629" s="9"/>
      <c r="B629" s="61"/>
      <c r="C629" s="73"/>
      <c r="D629" s="9"/>
      <c r="E629" s="73" t="s">
        <v>1641</v>
      </c>
      <c r="F629" s="9"/>
      <c r="G629" s="69" t="s">
        <v>1612</v>
      </c>
      <c r="H629" s="71" t="s">
        <v>610</v>
      </c>
      <c r="I629" s="25">
        <v>990</v>
      </c>
      <c r="J629" s="25">
        <v>0</v>
      </c>
      <c r="K629" s="25">
        <v>0</v>
      </c>
      <c r="L629" s="25">
        <v>990</v>
      </c>
      <c r="M629" s="26">
        <v>351.99</v>
      </c>
      <c r="N629" s="27">
        <v>348465.17</v>
      </c>
      <c r="O629" s="27">
        <v>348465.17</v>
      </c>
      <c r="P629" s="27"/>
      <c r="Q629" s="27"/>
      <c r="R629" s="27"/>
      <c r="S629" s="74">
        <f t="shared" ref="S629:S643" si="221">L629+T629</f>
        <v>990</v>
      </c>
      <c r="T629" s="25">
        <f t="shared" si="219"/>
        <v>0</v>
      </c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38"/>
      <c r="AR629" s="18"/>
      <c r="AS629" s="38"/>
      <c r="AT629" s="18"/>
      <c r="AU629" s="18"/>
      <c r="AV629" s="18"/>
      <c r="AW629" s="18"/>
      <c r="AX629" s="76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</row>
    <row r="630" spans="1:75" s="11" customFormat="1" ht="45.75" customHeight="1" x14ac:dyDescent="0.25">
      <c r="A630" s="9"/>
      <c r="B630" s="61"/>
      <c r="C630" s="73"/>
      <c r="D630" s="9"/>
      <c r="E630" s="73" t="s">
        <v>1641</v>
      </c>
      <c r="F630" s="9"/>
      <c r="G630" s="69" t="s">
        <v>1613</v>
      </c>
      <c r="H630" s="71" t="s">
        <v>1614</v>
      </c>
      <c r="I630" s="25">
        <v>53</v>
      </c>
      <c r="J630" s="25">
        <v>0</v>
      </c>
      <c r="K630" s="25">
        <v>0</v>
      </c>
      <c r="L630" s="25">
        <v>53</v>
      </c>
      <c r="M630" s="26">
        <v>2025.83</v>
      </c>
      <c r="N630" s="27">
        <v>107368.99</v>
      </c>
      <c r="O630" s="27">
        <v>107368.99</v>
      </c>
      <c r="P630" s="27"/>
      <c r="Q630" s="27"/>
      <c r="R630" s="27"/>
      <c r="S630" s="74">
        <f t="shared" si="221"/>
        <v>53</v>
      </c>
      <c r="T630" s="25">
        <f t="shared" si="219"/>
        <v>0</v>
      </c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38"/>
      <c r="AR630" s="18"/>
      <c r="AS630" s="38"/>
      <c r="AT630" s="18"/>
      <c r="AU630" s="18"/>
      <c r="AV630" s="18"/>
      <c r="AW630" s="18"/>
      <c r="AX630" s="76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</row>
    <row r="631" spans="1:75" s="11" customFormat="1" ht="45.75" customHeight="1" x14ac:dyDescent="0.25">
      <c r="A631" s="9"/>
      <c r="B631" s="61"/>
      <c r="C631" s="73"/>
      <c r="D631" s="9"/>
      <c r="E631" s="73" t="s">
        <v>1641</v>
      </c>
      <c r="F631" s="9"/>
      <c r="G631" s="69" t="s">
        <v>1615</v>
      </c>
      <c r="H631" s="71" t="s">
        <v>1616</v>
      </c>
      <c r="I631" s="25">
        <v>99988</v>
      </c>
      <c r="J631" s="25">
        <v>0</v>
      </c>
      <c r="K631" s="25">
        <v>0</v>
      </c>
      <c r="L631" s="25">
        <v>99988</v>
      </c>
      <c r="M631" s="26">
        <v>42.17</v>
      </c>
      <c r="N631" s="27">
        <v>4216164</v>
      </c>
      <c r="O631" s="27">
        <v>4216164</v>
      </c>
      <c r="P631" s="27"/>
      <c r="Q631" s="27"/>
      <c r="R631" s="27"/>
      <c r="S631" s="74">
        <f t="shared" si="221"/>
        <v>99988</v>
      </c>
      <c r="T631" s="25">
        <f t="shared" si="219"/>
        <v>0</v>
      </c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38"/>
      <c r="AR631" s="18"/>
      <c r="AS631" s="38"/>
      <c r="AT631" s="18"/>
      <c r="AU631" s="18"/>
      <c r="AV631" s="18"/>
      <c r="AW631" s="18"/>
      <c r="AX631" s="76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</row>
    <row r="632" spans="1:75" s="11" customFormat="1" ht="45.75" customHeight="1" x14ac:dyDescent="0.25">
      <c r="A632" s="9"/>
      <c r="B632" s="61"/>
      <c r="C632" s="73"/>
      <c r="D632" s="9"/>
      <c r="E632" s="73" t="s">
        <v>1641</v>
      </c>
      <c r="F632" s="9"/>
      <c r="G632" s="69" t="s">
        <v>1617</v>
      </c>
      <c r="H632" s="71" t="s">
        <v>635</v>
      </c>
      <c r="I632" s="25">
        <v>4620</v>
      </c>
      <c r="J632" s="25">
        <v>0</v>
      </c>
      <c r="K632" s="25">
        <v>0</v>
      </c>
      <c r="L632" s="25">
        <v>4620</v>
      </c>
      <c r="M632" s="26">
        <v>37.46</v>
      </c>
      <c r="N632" s="27">
        <v>173042.1</v>
      </c>
      <c r="O632" s="27">
        <v>173042.1</v>
      </c>
      <c r="P632" s="27"/>
      <c r="Q632" s="27"/>
      <c r="R632" s="27"/>
      <c r="S632" s="74">
        <f t="shared" si="221"/>
        <v>4620</v>
      </c>
      <c r="T632" s="25">
        <f t="shared" si="219"/>
        <v>0</v>
      </c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38"/>
      <c r="AR632" s="18"/>
      <c r="AS632" s="38"/>
      <c r="AT632" s="18"/>
      <c r="AU632" s="18"/>
      <c r="AV632" s="18"/>
      <c r="AW632" s="18"/>
      <c r="AX632" s="76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</row>
    <row r="633" spans="1:75" s="11" customFormat="1" ht="45.75" customHeight="1" x14ac:dyDescent="0.25">
      <c r="A633" s="9"/>
      <c r="B633" s="61"/>
      <c r="C633" s="73"/>
      <c r="D633" s="9"/>
      <c r="E633" s="73" t="s">
        <v>1641</v>
      </c>
      <c r="F633" s="9"/>
      <c r="G633" s="69" t="s">
        <v>1618</v>
      </c>
      <c r="H633" s="71" t="s">
        <v>633</v>
      </c>
      <c r="I633" s="25">
        <v>295</v>
      </c>
      <c r="J633" s="25">
        <v>0</v>
      </c>
      <c r="K633" s="25">
        <v>0</v>
      </c>
      <c r="L633" s="25">
        <v>295</v>
      </c>
      <c r="M633" s="26">
        <v>9420.1200000000008</v>
      </c>
      <c r="N633" s="27">
        <v>2778935.39</v>
      </c>
      <c r="O633" s="27">
        <v>2778935.39</v>
      </c>
      <c r="P633" s="27"/>
      <c r="Q633" s="27"/>
      <c r="R633" s="27"/>
      <c r="S633" s="74">
        <f t="shared" si="221"/>
        <v>295</v>
      </c>
      <c r="T633" s="25">
        <f t="shared" si="219"/>
        <v>0</v>
      </c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38"/>
      <c r="AR633" s="18"/>
      <c r="AS633" s="38"/>
      <c r="AT633" s="18"/>
      <c r="AU633" s="18"/>
      <c r="AV633" s="18"/>
      <c r="AW633" s="18"/>
      <c r="AX633" s="76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</row>
    <row r="634" spans="1:75" s="11" customFormat="1" ht="45.75" customHeight="1" x14ac:dyDescent="0.25">
      <c r="A634" s="9"/>
      <c r="B634" s="61"/>
      <c r="C634" s="73"/>
      <c r="D634" s="9"/>
      <c r="E634" s="73" t="s">
        <v>1641</v>
      </c>
      <c r="F634" s="9"/>
      <c r="G634" s="69" t="s">
        <v>1619</v>
      </c>
      <c r="H634" s="71" t="s">
        <v>635</v>
      </c>
      <c r="I634" s="25">
        <v>7650</v>
      </c>
      <c r="J634" s="25">
        <v>0</v>
      </c>
      <c r="K634" s="25">
        <v>0</v>
      </c>
      <c r="L634" s="25">
        <v>7650</v>
      </c>
      <c r="M634" s="26">
        <v>17.96</v>
      </c>
      <c r="N634" s="27">
        <v>137388.13</v>
      </c>
      <c r="O634" s="27">
        <v>137388.13</v>
      </c>
      <c r="P634" s="27"/>
      <c r="Q634" s="27"/>
      <c r="R634" s="27"/>
      <c r="S634" s="74">
        <f t="shared" si="221"/>
        <v>7650</v>
      </c>
      <c r="T634" s="25">
        <f t="shared" si="219"/>
        <v>0</v>
      </c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38"/>
      <c r="AR634" s="18"/>
      <c r="AS634" s="38"/>
      <c r="AT634" s="18"/>
      <c r="AU634" s="18"/>
      <c r="AV634" s="18"/>
      <c r="AW634" s="18"/>
      <c r="AX634" s="76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</row>
    <row r="635" spans="1:75" s="11" customFormat="1" ht="45.75" customHeight="1" x14ac:dyDescent="0.25">
      <c r="A635" s="9"/>
      <c r="B635" s="61"/>
      <c r="C635" s="73"/>
      <c r="D635" s="9"/>
      <c r="E635" s="73" t="s">
        <v>1641</v>
      </c>
      <c r="F635" s="9"/>
      <c r="G635" s="69" t="s">
        <v>1620</v>
      </c>
      <c r="H635" s="71" t="s">
        <v>641</v>
      </c>
      <c r="I635" s="25">
        <v>1230</v>
      </c>
      <c r="J635" s="25">
        <v>0</v>
      </c>
      <c r="K635" s="25">
        <v>0</v>
      </c>
      <c r="L635" s="25">
        <v>1230</v>
      </c>
      <c r="M635" s="26">
        <v>551.97</v>
      </c>
      <c r="N635" s="27">
        <v>678923.5</v>
      </c>
      <c r="O635" s="27">
        <v>678923.5</v>
      </c>
      <c r="P635" s="27"/>
      <c r="Q635" s="27"/>
      <c r="R635" s="27"/>
      <c r="S635" s="74">
        <f t="shared" si="221"/>
        <v>1230</v>
      </c>
      <c r="T635" s="25">
        <f t="shared" si="219"/>
        <v>0</v>
      </c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38"/>
      <c r="AR635" s="18"/>
      <c r="AS635" s="38"/>
      <c r="AT635" s="18"/>
      <c r="AU635" s="18"/>
      <c r="AV635" s="18"/>
      <c r="AW635" s="18"/>
      <c r="AX635" s="76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</row>
    <row r="636" spans="1:75" s="11" customFormat="1" ht="45.75" customHeight="1" x14ac:dyDescent="0.25">
      <c r="A636" s="9"/>
      <c r="B636" s="61"/>
      <c r="C636" s="73"/>
      <c r="D636" s="9"/>
      <c r="E636" s="73" t="s">
        <v>1641</v>
      </c>
      <c r="F636" s="9"/>
      <c r="G636" s="69" t="s">
        <v>1621</v>
      </c>
      <c r="H636" s="71" t="s">
        <v>647</v>
      </c>
      <c r="I636" s="25">
        <v>50400</v>
      </c>
      <c r="J636" s="25">
        <v>0</v>
      </c>
      <c r="K636" s="25">
        <v>0</v>
      </c>
      <c r="L636" s="25">
        <v>50400</v>
      </c>
      <c r="M636" s="26">
        <v>2.61</v>
      </c>
      <c r="N636" s="27">
        <v>131660.01999999999</v>
      </c>
      <c r="O636" s="27">
        <v>131660.01999999999</v>
      </c>
      <c r="P636" s="27"/>
      <c r="Q636" s="27"/>
      <c r="R636" s="27"/>
      <c r="S636" s="74">
        <f t="shared" si="221"/>
        <v>50400</v>
      </c>
      <c r="T636" s="25">
        <f t="shared" si="219"/>
        <v>0</v>
      </c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38"/>
      <c r="AR636" s="18"/>
      <c r="AS636" s="38"/>
      <c r="AT636" s="18"/>
      <c r="AU636" s="18"/>
      <c r="AV636" s="18"/>
      <c r="AW636" s="18"/>
      <c r="AX636" s="76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</row>
    <row r="637" spans="1:75" s="11" customFormat="1" ht="45.75" customHeight="1" x14ac:dyDescent="0.25">
      <c r="A637" s="9"/>
      <c r="B637" s="61"/>
      <c r="C637" s="73"/>
      <c r="D637" s="9"/>
      <c r="E637" s="73" t="s">
        <v>1641</v>
      </c>
      <c r="F637" s="9"/>
      <c r="G637" s="69" t="s">
        <v>1622</v>
      </c>
      <c r="H637" s="71" t="s">
        <v>325</v>
      </c>
      <c r="I637" s="25">
        <v>10</v>
      </c>
      <c r="J637" s="25">
        <v>0</v>
      </c>
      <c r="K637" s="25">
        <v>0</v>
      </c>
      <c r="L637" s="25">
        <v>10</v>
      </c>
      <c r="M637" s="26">
        <v>96.24</v>
      </c>
      <c r="N637" s="27">
        <v>962.4</v>
      </c>
      <c r="O637" s="27">
        <v>962.4</v>
      </c>
      <c r="P637" s="27"/>
      <c r="Q637" s="27"/>
      <c r="R637" s="27"/>
      <c r="S637" s="74">
        <f t="shared" si="221"/>
        <v>10</v>
      </c>
      <c r="T637" s="25">
        <f t="shared" si="219"/>
        <v>0</v>
      </c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38"/>
      <c r="AR637" s="18"/>
      <c r="AS637" s="38"/>
      <c r="AT637" s="18"/>
      <c r="AU637" s="18"/>
      <c r="AV637" s="18"/>
      <c r="AW637" s="18"/>
      <c r="AX637" s="76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</row>
    <row r="638" spans="1:75" s="11" customFormat="1" ht="45.75" customHeight="1" x14ac:dyDescent="0.25">
      <c r="A638" s="9"/>
      <c r="B638" s="61"/>
      <c r="C638" s="73"/>
      <c r="D638" s="9"/>
      <c r="E638" s="73" t="s">
        <v>1641</v>
      </c>
      <c r="F638" s="9"/>
      <c r="G638" s="69" t="s">
        <v>1623</v>
      </c>
      <c r="H638" s="71" t="s">
        <v>655</v>
      </c>
      <c r="I638" s="25">
        <v>8910</v>
      </c>
      <c r="J638" s="25">
        <v>0</v>
      </c>
      <c r="K638" s="25">
        <v>0</v>
      </c>
      <c r="L638" s="25">
        <v>8910</v>
      </c>
      <c r="M638" s="26">
        <v>1134.96</v>
      </c>
      <c r="N638" s="27">
        <v>10112493.6</v>
      </c>
      <c r="O638" s="27">
        <v>10112493.6</v>
      </c>
      <c r="P638" s="27"/>
      <c r="Q638" s="27"/>
      <c r="R638" s="27"/>
      <c r="S638" s="74">
        <f t="shared" si="221"/>
        <v>8910</v>
      </c>
      <c r="T638" s="25">
        <f t="shared" si="219"/>
        <v>0</v>
      </c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38"/>
      <c r="AR638" s="18"/>
      <c r="AS638" s="38"/>
      <c r="AT638" s="18"/>
      <c r="AU638" s="18"/>
      <c r="AV638" s="18"/>
      <c r="AW638" s="18"/>
      <c r="AX638" s="76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</row>
    <row r="639" spans="1:75" s="11" customFormat="1" ht="45.75" customHeight="1" x14ac:dyDescent="0.25">
      <c r="A639" s="9"/>
      <c r="B639" s="61"/>
      <c r="C639" s="73"/>
      <c r="D639" s="9"/>
      <c r="E639" s="73" t="s">
        <v>1641</v>
      </c>
      <c r="F639" s="9"/>
      <c r="G639" s="69" t="s">
        <v>1624</v>
      </c>
      <c r="H639" s="71" t="s">
        <v>657</v>
      </c>
      <c r="I639" s="25">
        <v>153</v>
      </c>
      <c r="J639" s="25">
        <v>0</v>
      </c>
      <c r="K639" s="25">
        <v>0</v>
      </c>
      <c r="L639" s="25">
        <v>153</v>
      </c>
      <c r="M639" s="26">
        <v>5325.82</v>
      </c>
      <c r="N639" s="27">
        <v>814849.86</v>
      </c>
      <c r="O639" s="27">
        <v>814849.86</v>
      </c>
      <c r="P639" s="27"/>
      <c r="Q639" s="27"/>
      <c r="R639" s="27"/>
      <c r="S639" s="74">
        <f t="shared" si="221"/>
        <v>153</v>
      </c>
      <c r="T639" s="25">
        <f t="shared" si="219"/>
        <v>0</v>
      </c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38"/>
      <c r="AR639" s="18"/>
      <c r="AS639" s="38"/>
      <c r="AT639" s="18"/>
      <c r="AU639" s="18"/>
      <c r="AV639" s="18"/>
      <c r="AW639" s="18"/>
      <c r="AX639" s="76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</row>
    <row r="640" spans="1:75" s="11" customFormat="1" ht="45.75" customHeight="1" x14ac:dyDescent="0.25">
      <c r="A640" s="9"/>
      <c r="B640" s="61"/>
      <c r="C640" s="73"/>
      <c r="D640" s="9"/>
      <c r="E640" s="73" t="s">
        <v>1641</v>
      </c>
      <c r="F640" s="9"/>
      <c r="G640" s="69" t="s">
        <v>1624</v>
      </c>
      <c r="H640" s="71" t="s">
        <v>658</v>
      </c>
      <c r="I640" s="25">
        <v>105</v>
      </c>
      <c r="J640" s="25">
        <v>0</v>
      </c>
      <c r="K640" s="25">
        <v>0</v>
      </c>
      <c r="L640" s="25">
        <v>105</v>
      </c>
      <c r="M640" s="26">
        <v>8406.15</v>
      </c>
      <c r="N640" s="27">
        <v>882646.17</v>
      </c>
      <c r="O640" s="27">
        <v>882646.17</v>
      </c>
      <c r="P640" s="27"/>
      <c r="Q640" s="27"/>
      <c r="R640" s="27"/>
      <c r="S640" s="74">
        <f t="shared" si="221"/>
        <v>105</v>
      </c>
      <c r="T640" s="25">
        <f t="shared" si="219"/>
        <v>0</v>
      </c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38"/>
      <c r="AR640" s="18"/>
      <c r="AS640" s="38"/>
      <c r="AT640" s="18"/>
      <c r="AU640" s="18"/>
      <c r="AV640" s="18"/>
      <c r="AW640" s="18"/>
      <c r="AX640" s="76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</row>
    <row r="641" spans="1:75" s="11" customFormat="1" ht="45.75" customHeight="1" x14ac:dyDescent="0.25">
      <c r="A641" s="9"/>
      <c r="B641" s="61"/>
      <c r="C641" s="73"/>
      <c r="D641" s="9"/>
      <c r="E641" s="73" t="s">
        <v>1641</v>
      </c>
      <c r="F641" s="9"/>
      <c r="G641" s="69" t="s">
        <v>1625</v>
      </c>
      <c r="H641" s="71" t="s">
        <v>1469</v>
      </c>
      <c r="I641" s="25">
        <v>2104</v>
      </c>
      <c r="J641" s="25">
        <v>0</v>
      </c>
      <c r="K641" s="25">
        <v>0</v>
      </c>
      <c r="L641" s="25">
        <v>2104</v>
      </c>
      <c r="M641" s="26">
        <v>698.39</v>
      </c>
      <c r="N641" s="27">
        <v>1469403.28</v>
      </c>
      <c r="O641" s="27">
        <v>1469403.28</v>
      </c>
      <c r="P641" s="27"/>
      <c r="Q641" s="27"/>
      <c r="R641" s="27"/>
      <c r="S641" s="74">
        <f t="shared" si="221"/>
        <v>2104</v>
      </c>
      <c r="T641" s="25">
        <f t="shared" si="219"/>
        <v>0</v>
      </c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38"/>
      <c r="AR641" s="18"/>
      <c r="AS641" s="38"/>
      <c r="AT641" s="18"/>
      <c r="AU641" s="18"/>
      <c r="AV641" s="18"/>
      <c r="AW641" s="18"/>
      <c r="AX641" s="76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</row>
    <row r="642" spans="1:75" s="11" customFormat="1" ht="45.75" customHeight="1" x14ac:dyDescent="0.25">
      <c r="A642" s="9"/>
      <c r="B642" s="61"/>
      <c r="C642" s="73"/>
      <c r="D642" s="9"/>
      <c r="E642" s="73" t="s">
        <v>1641</v>
      </c>
      <c r="F642" s="9"/>
      <c r="G642" s="69" t="s">
        <v>1626</v>
      </c>
      <c r="H642" s="71" t="s">
        <v>1627</v>
      </c>
      <c r="I642" s="25">
        <v>23250</v>
      </c>
      <c r="J642" s="25">
        <v>0</v>
      </c>
      <c r="K642" s="25">
        <v>0</v>
      </c>
      <c r="L642" s="25">
        <v>23250</v>
      </c>
      <c r="M642" s="26">
        <v>5.85</v>
      </c>
      <c r="N642" s="27">
        <v>136033.35999999999</v>
      </c>
      <c r="O642" s="27">
        <v>136033.35999999999</v>
      </c>
      <c r="P642" s="27"/>
      <c r="Q642" s="27"/>
      <c r="R642" s="27"/>
      <c r="S642" s="74">
        <f t="shared" si="221"/>
        <v>23250</v>
      </c>
      <c r="T642" s="25">
        <f t="shared" si="219"/>
        <v>0</v>
      </c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38"/>
      <c r="AR642" s="18"/>
      <c r="AS642" s="38"/>
      <c r="AT642" s="18"/>
      <c r="AU642" s="18"/>
      <c r="AV642" s="18"/>
      <c r="AW642" s="18"/>
      <c r="AX642" s="76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</row>
    <row r="643" spans="1:75" s="11" customFormat="1" ht="45.75" customHeight="1" x14ac:dyDescent="0.25">
      <c r="A643" s="9"/>
      <c r="B643" s="61"/>
      <c r="C643" s="73"/>
      <c r="D643" s="9"/>
      <c r="E643" s="73" t="s">
        <v>1641</v>
      </c>
      <c r="F643" s="9"/>
      <c r="G643" s="69" t="s">
        <v>1628</v>
      </c>
      <c r="H643" s="71" t="s">
        <v>263</v>
      </c>
      <c r="I643" s="25">
        <v>15270</v>
      </c>
      <c r="J643" s="25">
        <v>0</v>
      </c>
      <c r="K643" s="25">
        <v>0</v>
      </c>
      <c r="L643" s="25">
        <v>15270</v>
      </c>
      <c r="M643" s="26">
        <v>21.48</v>
      </c>
      <c r="N643" s="27">
        <v>327927.28000000003</v>
      </c>
      <c r="O643" s="27">
        <v>327927.28000000003</v>
      </c>
      <c r="P643" s="27"/>
      <c r="Q643" s="27"/>
      <c r="R643" s="27"/>
      <c r="S643" s="74">
        <f t="shared" si="221"/>
        <v>15270</v>
      </c>
      <c r="T643" s="25">
        <f t="shared" si="219"/>
        <v>0</v>
      </c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38"/>
      <c r="AR643" s="18"/>
      <c r="AS643" s="38"/>
      <c r="AT643" s="18"/>
      <c r="AU643" s="18"/>
      <c r="AV643" s="18"/>
      <c r="AW643" s="18"/>
      <c r="AX643" s="76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</row>
    <row r="644" spans="1:75" s="11" customFormat="1" ht="20.25" customHeight="1" x14ac:dyDescent="0.25">
      <c r="A644" s="9"/>
      <c r="B644" s="61"/>
      <c r="C644" s="73"/>
      <c r="D644" s="9"/>
      <c r="E644" s="73"/>
      <c r="F644" s="87" t="s">
        <v>685</v>
      </c>
      <c r="G644" s="89" t="s">
        <v>686</v>
      </c>
      <c r="H644" s="71"/>
      <c r="I644" s="25"/>
      <c r="J644" s="25"/>
      <c r="K644" s="25"/>
      <c r="L644" s="25"/>
      <c r="M644" s="26"/>
      <c r="N644" s="27"/>
      <c r="O644" s="27"/>
      <c r="P644" s="27"/>
      <c r="Q644" s="27"/>
      <c r="R644" s="27"/>
      <c r="S644" s="74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38" t="s">
        <v>1296</v>
      </c>
      <c r="AR644" s="18"/>
      <c r="AS644" s="38" t="s">
        <v>1168</v>
      </c>
      <c r="AT644" s="18"/>
      <c r="AU644" s="18"/>
      <c r="AV644" s="18"/>
      <c r="AW644" s="18" t="s">
        <v>1169</v>
      </c>
      <c r="AX644" s="76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</row>
    <row r="645" spans="1:75" s="11" customFormat="1" ht="45.75" customHeight="1" x14ac:dyDescent="0.25">
      <c r="A645" s="9"/>
      <c r="B645" s="61" t="s">
        <v>1513</v>
      </c>
      <c r="C645" s="73" t="s">
        <v>1327</v>
      </c>
      <c r="D645" s="9" t="s">
        <v>1478</v>
      </c>
      <c r="E645" s="73"/>
      <c r="F645" s="9"/>
      <c r="G645" s="69" t="s">
        <v>1350</v>
      </c>
      <c r="H645" s="71" t="s">
        <v>1351</v>
      </c>
      <c r="I645" s="25">
        <v>352880</v>
      </c>
      <c r="J645" s="25">
        <v>0</v>
      </c>
      <c r="K645" s="25">
        <v>0</v>
      </c>
      <c r="L645" s="25">
        <v>352880</v>
      </c>
      <c r="M645" s="26">
        <v>6.6820000000000004</v>
      </c>
      <c r="N645" s="27">
        <f>L645*M645</f>
        <v>2357944.16</v>
      </c>
      <c r="O645" s="27">
        <f>$N$645/4</f>
        <v>589486.04</v>
      </c>
      <c r="P645" s="27">
        <f>$N$645/4</f>
        <v>589486.04</v>
      </c>
      <c r="Q645" s="27">
        <f>$N$645/4</f>
        <v>589486.04</v>
      </c>
      <c r="R645" s="27">
        <f>$N$645/4</f>
        <v>589486.04</v>
      </c>
      <c r="S645" s="74">
        <f t="shared" ref="S645:S659" si="222">L645+T645</f>
        <v>352880</v>
      </c>
      <c r="T645" s="25">
        <f>U645+V645+W645+X645+Y645+Z645+AA645+AB645+AC645+AD645+AE645+AF645+AG645+AH645</f>
        <v>0</v>
      </c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>
        <f>AJ645+AK645+AL645+AM645+AN645+AO645+AP645+AI645</f>
        <v>0</v>
      </c>
      <c r="AI645" s="25"/>
      <c r="AJ645" s="25"/>
      <c r="AK645" s="25"/>
      <c r="AL645" s="25"/>
      <c r="AM645" s="25"/>
      <c r="AN645" s="25"/>
      <c r="AO645" s="25"/>
      <c r="AP645" s="25"/>
      <c r="AQ645" s="38" t="s">
        <v>1296</v>
      </c>
      <c r="AR645" s="18"/>
      <c r="AS645" s="38" t="s">
        <v>1168</v>
      </c>
      <c r="AT645" s="18"/>
      <c r="AU645" s="18"/>
      <c r="AV645" s="18"/>
      <c r="AW645" s="18" t="s">
        <v>1169</v>
      </c>
      <c r="AX645" s="76" t="s">
        <v>1391</v>
      </c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</row>
    <row r="646" spans="1:75" s="11" customFormat="1" ht="45.75" customHeight="1" x14ac:dyDescent="0.25">
      <c r="A646" s="9"/>
      <c r="B646" s="61" t="s">
        <v>1459</v>
      </c>
      <c r="C646" s="73" t="s">
        <v>1327</v>
      </c>
      <c r="D646" s="9" t="s">
        <v>1478</v>
      </c>
      <c r="E646" s="73"/>
      <c r="F646" s="9"/>
      <c r="G646" s="69" t="s">
        <v>1353</v>
      </c>
      <c r="H646" s="71" t="s">
        <v>689</v>
      </c>
      <c r="I646" s="25">
        <v>280000</v>
      </c>
      <c r="J646" s="25">
        <v>0</v>
      </c>
      <c r="K646" s="25">
        <v>75000</v>
      </c>
      <c r="L646" s="25">
        <v>355000</v>
      </c>
      <c r="M646" s="26">
        <v>0.26500000000000001</v>
      </c>
      <c r="N646" s="27">
        <v>94200.492499999993</v>
      </c>
      <c r="O646" s="27">
        <v>23550.12</v>
      </c>
      <c r="P646" s="27">
        <v>23550.12</v>
      </c>
      <c r="Q646" s="27">
        <v>23550.12</v>
      </c>
      <c r="R646" s="27">
        <v>23550.12</v>
      </c>
      <c r="S646" s="74">
        <f t="shared" si="222"/>
        <v>355000</v>
      </c>
      <c r="T646" s="25">
        <f>U646+V646+W646+X646+Y646+Z646+AA646+AB646+AC646+AD646+AE646+AF646+AG646+AH646</f>
        <v>0</v>
      </c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>
        <f>AJ646+AK646+AL646+AM646+AN646+AO646+AP646+AI646</f>
        <v>0</v>
      </c>
      <c r="AI646" s="25"/>
      <c r="AJ646" s="25"/>
      <c r="AK646" s="25"/>
      <c r="AL646" s="25"/>
      <c r="AM646" s="25"/>
      <c r="AN646" s="25"/>
      <c r="AO646" s="25"/>
      <c r="AP646" s="25"/>
      <c r="AQ646" s="38" t="s">
        <v>1127</v>
      </c>
      <c r="AR646" s="18"/>
      <c r="AS646" s="38" t="s">
        <v>1141</v>
      </c>
      <c r="AT646" s="18"/>
      <c r="AU646" s="18"/>
      <c r="AV646" s="18"/>
      <c r="AW646" s="18"/>
      <c r="AX646" s="76" t="s">
        <v>1392</v>
      </c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</row>
    <row r="647" spans="1:75" s="11" customFormat="1" ht="45.75" customHeight="1" x14ac:dyDescent="0.25">
      <c r="A647" s="9"/>
      <c r="B647" s="61" t="s">
        <v>1317</v>
      </c>
      <c r="C647" s="73" t="s">
        <v>1327</v>
      </c>
      <c r="D647" s="9" t="s">
        <v>1478</v>
      </c>
      <c r="E647" s="73" t="s">
        <v>1738</v>
      </c>
      <c r="F647" s="9"/>
      <c r="G647" s="69" t="s">
        <v>1267</v>
      </c>
      <c r="H647" s="71" t="s">
        <v>687</v>
      </c>
      <c r="I647" s="25">
        <v>0</v>
      </c>
      <c r="J647" s="25">
        <v>2891</v>
      </c>
      <c r="K647" s="25">
        <v>630</v>
      </c>
      <c r="L647" s="25">
        <f>J647+K647</f>
        <v>3521</v>
      </c>
      <c r="M647" s="26">
        <v>98.204999999999998</v>
      </c>
      <c r="N647" s="27">
        <f>L647*M647</f>
        <v>345779.80499999999</v>
      </c>
      <c r="O647" s="27">
        <f>$N$647/4</f>
        <v>86444.951249999998</v>
      </c>
      <c r="P647" s="27">
        <f t="shared" ref="P647:R647" si="223">$N$647/4</f>
        <v>86444.951249999998</v>
      </c>
      <c r="Q647" s="27">
        <f t="shared" si="223"/>
        <v>86444.951249999998</v>
      </c>
      <c r="R647" s="27">
        <f t="shared" si="223"/>
        <v>86444.951249999998</v>
      </c>
      <c r="S647" s="74">
        <f t="shared" si="222"/>
        <v>3521</v>
      </c>
      <c r="T647" s="25">
        <f>U647+V647+W647+X647+Y647+Z647+AA647+AB647+AC647+AD647+AE647+AF647+AG647+AH647</f>
        <v>0</v>
      </c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>
        <f>AJ647+AK647+AL647+AM647+AN647+AO647+AP647+AI647</f>
        <v>0</v>
      </c>
      <c r="AI647" s="25"/>
      <c r="AJ647" s="25"/>
      <c r="AK647" s="25"/>
      <c r="AL647" s="25"/>
      <c r="AM647" s="25"/>
      <c r="AN647" s="25"/>
      <c r="AO647" s="25"/>
      <c r="AP647" s="25"/>
      <c r="AQ647" s="38" t="s">
        <v>1296</v>
      </c>
      <c r="AR647" s="18"/>
      <c r="AS647" s="38"/>
      <c r="AT647" s="18"/>
      <c r="AU647" s="18" t="s">
        <v>1132</v>
      </c>
      <c r="AV647" s="18"/>
      <c r="AW647" s="18"/>
      <c r="AX647" s="76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</row>
    <row r="648" spans="1:75" s="11" customFormat="1" ht="45.75" customHeight="1" x14ac:dyDescent="0.25">
      <c r="A648" s="9"/>
      <c r="B648" s="61" t="s">
        <v>1317</v>
      </c>
      <c r="C648" s="73" t="s">
        <v>1327</v>
      </c>
      <c r="D648" s="9" t="s">
        <v>1478</v>
      </c>
      <c r="E648" s="73" t="s">
        <v>1738</v>
      </c>
      <c r="F648" s="9"/>
      <c r="G648" s="69" t="s">
        <v>1267</v>
      </c>
      <c r="H648" s="71" t="s">
        <v>688</v>
      </c>
      <c r="I648" s="25">
        <v>0</v>
      </c>
      <c r="J648" s="25">
        <v>3300</v>
      </c>
      <c r="K648" s="25">
        <v>540</v>
      </c>
      <c r="L648" s="25">
        <f>J648+K648</f>
        <v>3840</v>
      </c>
      <c r="M648" s="26">
        <v>294.62</v>
      </c>
      <c r="N648" s="27">
        <f>L648*M648</f>
        <v>1131340.8</v>
      </c>
      <c r="O648" s="27">
        <f>$N$648/4</f>
        <v>282835.20000000001</v>
      </c>
      <c r="P648" s="27">
        <f t="shared" ref="P648:R648" si="224">$N$648/4</f>
        <v>282835.20000000001</v>
      </c>
      <c r="Q648" s="27">
        <f t="shared" si="224"/>
        <v>282835.20000000001</v>
      </c>
      <c r="R648" s="27">
        <f t="shared" si="224"/>
        <v>282835.20000000001</v>
      </c>
      <c r="S648" s="74">
        <f t="shared" si="222"/>
        <v>3840</v>
      </c>
      <c r="T648" s="25">
        <f>U648+V648+W648+X648+Y648+Z648+AA648+AB648+AC648+AD648+AE648+AF648+AG648+AH648</f>
        <v>0</v>
      </c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>
        <f>AJ648+AK648+AL648+AM648+AN648+AO648+AP648+AI648</f>
        <v>0</v>
      </c>
      <c r="AI648" s="25"/>
      <c r="AJ648" s="25"/>
      <c r="AK648" s="25"/>
      <c r="AL648" s="25"/>
      <c r="AM648" s="25"/>
      <c r="AN648" s="25"/>
      <c r="AO648" s="25"/>
      <c r="AP648" s="25"/>
      <c r="AQ648" s="38" t="s">
        <v>1296</v>
      </c>
      <c r="AR648" s="18"/>
      <c r="AS648" s="38"/>
      <c r="AT648" s="18"/>
      <c r="AU648" s="18" t="s">
        <v>1132</v>
      </c>
      <c r="AV648" s="18"/>
      <c r="AW648" s="18"/>
      <c r="AX648" s="76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</row>
    <row r="649" spans="1:75" s="11" customFormat="1" ht="45.75" customHeight="1" x14ac:dyDescent="0.25">
      <c r="A649" s="9"/>
      <c r="B649" s="61" t="s">
        <v>1459</v>
      </c>
      <c r="C649" s="73" t="s">
        <v>1327</v>
      </c>
      <c r="D649" s="9" t="s">
        <v>1478</v>
      </c>
      <c r="E649" s="73"/>
      <c r="F649" s="9"/>
      <c r="G649" s="69" t="s">
        <v>1352</v>
      </c>
      <c r="H649" s="71" t="s">
        <v>28</v>
      </c>
      <c r="I649" s="25">
        <v>1801990</v>
      </c>
      <c r="J649" s="25">
        <v>0</v>
      </c>
      <c r="K649" s="25">
        <v>123000</v>
      </c>
      <c r="L649" s="25">
        <v>1924990</v>
      </c>
      <c r="M649" s="26">
        <v>0.188</v>
      </c>
      <c r="N649" s="27">
        <v>361579.53419999999</v>
      </c>
      <c r="O649" s="27">
        <v>90394.880000000005</v>
      </c>
      <c r="P649" s="27">
        <v>90394.880000000005</v>
      </c>
      <c r="Q649" s="27">
        <v>90394.880000000005</v>
      </c>
      <c r="R649" s="27">
        <v>90394.880000000005</v>
      </c>
      <c r="S649" s="74">
        <f t="shared" si="222"/>
        <v>1924990</v>
      </c>
      <c r="T649" s="25">
        <f>U649+V649+W649+X649+Y649+Z649+AA649+AB649+AC649+AD649+AE649+AF649+AG649+AH649</f>
        <v>0</v>
      </c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>
        <f>AJ649+AK649+AL649+AM649+AN649+AO649+AP649+AI649</f>
        <v>0</v>
      </c>
      <c r="AI649" s="25"/>
      <c r="AJ649" s="25"/>
      <c r="AK649" s="25"/>
      <c r="AL649" s="25"/>
      <c r="AM649" s="25"/>
      <c r="AN649" s="25"/>
      <c r="AO649" s="25"/>
      <c r="AP649" s="25"/>
      <c r="AQ649" s="38" t="s">
        <v>1127</v>
      </c>
      <c r="AR649" s="18"/>
      <c r="AS649" s="38" t="s">
        <v>1131</v>
      </c>
      <c r="AT649" s="18"/>
      <c r="AU649" s="18"/>
      <c r="AV649" s="18"/>
      <c r="AW649" s="18"/>
      <c r="AX649" s="76" t="s">
        <v>1392</v>
      </c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</row>
    <row r="650" spans="1:75" s="11" customFormat="1" ht="45.75" customHeight="1" x14ac:dyDescent="0.25">
      <c r="A650" s="9"/>
      <c r="B650" s="61" t="s">
        <v>1513</v>
      </c>
      <c r="C650" s="73" t="s">
        <v>1327</v>
      </c>
      <c r="D650" s="9"/>
      <c r="E650" s="73"/>
      <c r="F650" s="9"/>
      <c r="G650" s="69" t="s">
        <v>690</v>
      </c>
      <c r="H650" s="71" t="s">
        <v>456</v>
      </c>
      <c r="I650" s="25">
        <v>101680</v>
      </c>
      <c r="J650" s="25">
        <v>0</v>
      </c>
      <c r="K650" s="25">
        <v>4500</v>
      </c>
      <c r="L650" s="25">
        <v>106180</v>
      </c>
      <c r="M650" s="26">
        <v>3.98</v>
      </c>
      <c r="N650" s="27">
        <v>422628.51939999999</v>
      </c>
      <c r="O650" s="27">
        <v>105657.13</v>
      </c>
      <c r="P650" s="27">
        <v>105657.13</v>
      </c>
      <c r="Q650" s="27">
        <v>105657.13</v>
      </c>
      <c r="R650" s="27">
        <v>105657.13</v>
      </c>
      <c r="S650" s="74">
        <f t="shared" si="222"/>
        <v>106180</v>
      </c>
      <c r="T650" s="25">
        <f t="shared" ref="T650:T702" si="225">U650+V650+W650+X650+Y650+Z650+AA650+AB650+AC650+AD650+AE650+AF650+AG650+AH650</f>
        <v>0</v>
      </c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>
        <f t="shared" ref="AH650:AH702" si="226">AJ650+AK650+AL650+AM650+AN650+AO650+AP650+AI650</f>
        <v>0</v>
      </c>
      <c r="AI650" s="25"/>
      <c r="AJ650" s="25"/>
      <c r="AK650" s="25"/>
      <c r="AL650" s="25"/>
      <c r="AM650" s="25"/>
      <c r="AN650" s="25"/>
      <c r="AO650" s="25"/>
      <c r="AP650" s="25"/>
      <c r="AQ650" s="38" t="s">
        <v>1296</v>
      </c>
      <c r="AR650" s="18"/>
      <c r="AS650" s="38"/>
      <c r="AT650" s="18"/>
      <c r="AU650" s="18" t="s">
        <v>1132</v>
      </c>
      <c r="AV650" s="18"/>
      <c r="AW650" s="18"/>
      <c r="AX650" s="76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</row>
    <row r="651" spans="1:75" s="11" customFormat="1" ht="45.75" customHeight="1" x14ac:dyDescent="0.25">
      <c r="A651" s="9"/>
      <c r="B651" s="61" t="s">
        <v>1513</v>
      </c>
      <c r="C651" s="73" t="s">
        <v>1327</v>
      </c>
      <c r="D651" s="9"/>
      <c r="E651" s="73"/>
      <c r="F651" s="9"/>
      <c r="G651" s="69" t="s">
        <v>691</v>
      </c>
      <c r="H651" s="71" t="s">
        <v>618</v>
      </c>
      <c r="I651" s="25">
        <v>3917400</v>
      </c>
      <c r="J651" s="25">
        <v>0</v>
      </c>
      <c r="K651" s="25">
        <v>252000</v>
      </c>
      <c r="L651" s="25">
        <v>4169400</v>
      </c>
      <c r="M651" s="26">
        <v>9.1999999999999998E-2</v>
      </c>
      <c r="N651" s="27">
        <v>385363.0491</v>
      </c>
      <c r="O651" s="27">
        <v>96340.76</v>
      </c>
      <c r="P651" s="27">
        <v>96340.76</v>
      </c>
      <c r="Q651" s="27">
        <v>96340.76</v>
      </c>
      <c r="R651" s="27">
        <v>96340.76</v>
      </c>
      <c r="S651" s="74">
        <f t="shared" si="222"/>
        <v>4169400</v>
      </c>
      <c r="T651" s="25">
        <f t="shared" si="225"/>
        <v>0</v>
      </c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>
        <f t="shared" si="226"/>
        <v>0</v>
      </c>
      <c r="AI651" s="25"/>
      <c r="AJ651" s="25"/>
      <c r="AK651" s="25"/>
      <c r="AL651" s="25"/>
      <c r="AM651" s="25"/>
      <c r="AN651" s="25"/>
      <c r="AO651" s="25"/>
      <c r="AP651" s="25"/>
      <c r="AQ651" s="38" t="s">
        <v>1296</v>
      </c>
      <c r="AR651" s="18"/>
      <c r="AS651" s="38"/>
      <c r="AT651" s="18"/>
      <c r="AU651" s="18" t="s">
        <v>1132</v>
      </c>
      <c r="AV651" s="18"/>
      <c r="AW651" s="18"/>
      <c r="AX651" s="76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</row>
    <row r="652" spans="1:75" s="11" customFormat="1" ht="45.75" customHeight="1" x14ac:dyDescent="0.25">
      <c r="A652" s="9"/>
      <c r="B652" s="61" t="s">
        <v>1309</v>
      </c>
      <c r="C652" s="73" t="s">
        <v>1327</v>
      </c>
      <c r="D652" s="9"/>
      <c r="E652" s="73"/>
      <c r="F652" s="9"/>
      <c r="G652" s="69" t="s">
        <v>1343</v>
      </c>
      <c r="H652" s="71" t="s">
        <v>692</v>
      </c>
      <c r="I652" s="25">
        <v>12600</v>
      </c>
      <c r="J652" s="25">
        <v>168</v>
      </c>
      <c r="K652" s="25">
        <v>3500</v>
      </c>
      <c r="L652" s="25">
        <v>16268</v>
      </c>
      <c r="M652" s="26">
        <v>12.074999999999999</v>
      </c>
      <c r="N652" s="27">
        <v>196437.32010000001</v>
      </c>
      <c r="O652" s="27">
        <v>49109.33</v>
      </c>
      <c r="P652" s="27">
        <v>49109.33</v>
      </c>
      <c r="Q652" s="27">
        <v>49109.33</v>
      </c>
      <c r="R652" s="27">
        <v>49109.33</v>
      </c>
      <c r="S652" s="74">
        <f t="shared" si="222"/>
        <v>16268</v>
      </c>
      <c r="T652" s="25">
        <f t="shared" si="225"/>
        <v>0</v>
      </c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>
        <f t="shared" si="226"/>
        <v>0</v>
      </c>
      <c r="AI652" s="25"/>
      <c r="AJ652" s="25"/>
      <c r="AK652" s="25"/>
      <c r="AL652" s="25"/>
      <c r="AM652" s="25"/>
      <c r="AN652" s="25"/>
      <c r="AO652" s="25"/>
      <c r="AP652" s="25"/>
      <c r="AQ652" s="38" t="s">
        <v>1296</v>
      </c>
      <c r="AR652" s="18"/>
      <c r="AS652" s="38"/>
      <c r="AT652" s="18"/>
      <c r="AU652" s="18" t="s">
        <v>1132</v>
      </c>
      <c r="AV652" s="18"/>
      <c r="AW652" s="18"/>
      <c r="AX652" s="76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</row>
    <row r="653" spans="1:75" s="11" customFormat="1" ht="45.75" customHeight="1" x14ac:dyDescent="0.25">
      <c r="A653" s="9"/>
      <c r="B653" s="61" t="s">
        <v>1317</v>
      </c>
      <c r="C653" s="73" t="s">
        <v>1327</v>
      </c>
      <c r="D653" s="9" t="s">
        <v>1478</v>
      </c>
      <c r="E653" s="73" t="s">
        <v>1738</v>
      </c>
      <c r="F653" s="9"/>
      <c r="G653" s="69" t="s">
        <v>1268</v>
      </c>
      <c r="H653" s="71" t="s">
        <v>693</v>
      </c>
      <c r="I653" s="25">
        <v>0</v>
      </c>
      <c r="J653" s="25">
        <v>404</v>
      </c>
      <c r="K653" s="25">
        <v>1270</v>
      </c>
      <c r="L653" s="25">
        <f>J653+K653</f>
        <v>1674</v>
      </c>
      <c r="M653" s="26">
        <v>210.25800000000001</v>
      </c>
      <c r="N653" s="27">
        <f>L653*M653</f>
        <v>351971.89199999999</v>
      </c>
      <c r="O653" s="27">
        <f>$N$653/4</f>
        <v>87992.972999999998</v>
      </c>
      <c r="P653" s="27">
        <f t="shared" ref="P653:R653" si="227">$N$653/4</f>
        <v>87992.972999999998</v>
      </c>
      <c r="Q653" s="27">
        <f t="shared" si="227"/>
        <v>87992.972999999998</v>
      </c>
      <c r="R653" s="27">
        <f t="shared" si="227"/>
        <v>87992.972999999998</v>
      </c>
      <c r="S653" s="74">
        <f t="shared" si="222"/>
        <v>1674</v>
      </c>
      <c r="T653" s="25">
        <f t="shared" si="225"/>
        <v>0</v>
      </c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>
        <f t="shared" si="226"/>
        <v>0</v>
      </c>
      <c r="AI653" s="25"/>
      <c r="AJ653" s="25"/>
      <c r="AK653" s="25"/>
      <c r="AL653" s="25"/>
      <c r="AM653" s="25"/>
      <c r="AN653" s="25"/>
      <c r="AO653" s="25"/>
      <c r="AP653" s="25"/>
      <c r="AQ653" s="38" t="s">
        <v>1296</v>
      </c>
      <c r="AR653" s="18"/>
      <c r="AS653" s="38"/>
      <c r="AT653" s="18"/>
      <c r="AU653" s="18" t="s">
        <v>1132</v>
      </c>
      <c r="AV653" s="18"/>
      <c r="AW653" s="18"/>
      <c r="AX653" s="76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</row>
    <row r="654" spans="1:75" s="11" customFormat="1" ht="45.75" customHeight="1" x14ac:dyDescent="0.25">
      <c r="A654" s="9"/>
      <c r="B654" s="61" t="s">
        <v>1317</v>
      </c>
      <c r="C654" s="73" t="s">
        <v>1327</v>
      </c>
      <c r="D654" s="9" t="s">
        <v>1478</v>
      </c>
      <c r="E654" s="73"/>
      <c r="F654" s="9"/>
      <c r="G654" s="69" t="s">
        <v>1268</v>
      </c>
      <c r="H654" s="71" t="s">
        <v>694</v>
      </c>
      <c r="I654" s="25">
        <v>1592</v>
      </c>
      <c r="J654" s="25">
        <v>0</v>
      </c>
      <c r="K654" s="25">
        <v>0</v>
      </c>
      <c r="L654" s="25">
        <v>1592</v>
      </c>
      <c r="M654" s="26">
        <v>210.25800000000001</v>
      </c>
      <c r="N654" s="27">
        <v>334731.31150000001</v>
      </c>
      <c r="O654" s="27">
        <v>83682.83</v>
      </c>
      <c r="P654" s="27">
        <v>83682.83</v>
      </c>
      <c r="Q654" s="27">
        <v>83682.83</v>
      </c>
      <c r="R654" s="27">
        <v>83682.83</v>
      </c>
      <c r="S654" s="74">
        <f t="shared" si="222"/>
        <v>1592</v>
      </c>
      <c r="T654" s="25">
        <f t="shared" si="225"/>
        <v>0</v>
      </c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>
        <f t="shared" si="226"/>
        <v>0</v>
      </c>
      <c r="AI654" s="25"/>
      <c r="AJ654" s="25"/>
      <c r="AK654" s="25"/>
      <c r="AL654" s="25"/>
      <c r="AM654" s="25"/>
      <c r="AN654" s="25"/>
      <c r="AO654" s="25"/>
      <c r="AP654" s="25"/>
      <c r="AQ654" s="38" t="s">
        <v>1296</v>
      </c>
      <c r="AR654" s="18"/>
      <c r="AS654" s="38"/>
      <c r="AT654" s="18"/>
      <c r="AU654" s="18" t="s">
        <v>1300</v>
      </c>
      <c r="AV654" s="18"/>
      <c r="AW654" s="18"/>
      <c r="AX654" s="76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</row>
    <row r="655" spans="1:75" s="11" customFormat="1" ht="45.75" customHeight="1" x14ac:dyDescent="0.25">
      <c r="A655" s="9"/>
      <c r="B655" s="61" t="s">
        <v>1457</v>
      </c>
      <c r="C655" s="73" t="s">
        <v>1327</v>
      </c>
      <c r="D655" s="9"/>
      <c r="E655" s="73"/>
      <c r="F655" s="9"/>
      <c r="G655" s="69" t="s">
        <v>695</v>
      </c>
      <c r="H655" s="71" t="s">
        <v>696</v>
      </c>
      <c r="I655" s="25">
        <v>0</v>
      </c>
      <c r="J655" s="25">
        <v>7940</v>
      </c>
      <c r="K655" s="25">
        <v>32400</v>
      </c>
      <c r="L655" s="25">
        <v>40340</v>
      </c>
      <c r="M655" s="26">
        <v>3.8010000000000002</v>
      </c>
      <c r="N655" s="27">
        <v>153348.98019999999</v>
      </c>
      <c r="O655" s="27">
        <v>38337.25</v>
      </c>
      <c r="P655" s="27">
        <v>38337.25</v>
      </c>
      <c r="Q655" s="27">
        <v>38337.25</v>
      </c>
      <c r="R655" s="27">
        <v>38337.25</v>
      </c>
      <c r="S655" s="74">
        <f t="shared" si="222"/>
        <v>40340</v>
      </c>
      <c r="T655" s="25">
        <f t="shared" si="225"/>
        <v>0</v>
      </c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>
        <f t="shared" si="226"/>
        <v>0</v>
      </c>
      <c r="AI655" s="25"/>
      <c r="AJ655" s="25"/>
      <c r="AK655" s="25"/>
      <c r="AL655" s="25"/>
      <c r="AM655" s="25"/>
      <c r="AN655" s="25"/>
      <c r="AO655" s="25"/>
      <c r="AP655" s="25"/>
      <c r="AQ655" s="38" t="s">
        <v>1296</v>
      </c>
      <c r="AR655" s="18"/>
      <c r="AS655" s="38"/>
      <c r="AT655" s="18"/>
      <c r="AU655" s="18" t="s">
        <v>1132</v>
      </c>
      <c r="AV655" s="18"/>
      <c r="AW655" s="18"/>
      <c r="AX655" s="76" t="s">
        <v>1356</v>
      </c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</row>
    <row r="656" spans="1:75" s="11" customFormat="1" ht="45.75" customHeight="1" x14ac:dyDescent="0.25">
      <c r="A656" s="9"/>
      <c r="B656" s="61"/>
      <c r="C656" s="73"/>
      <c r="D656" s="9"/>
      <c r="E656" s="73" t="s">
        <v>1641</v>
      </c>
      <c r="F656" s="9"/>
      <c r="G656" s="69" t="s">
        <v>1631</v>
      </c>
      <c r="H656" s="71" t="s">
        <v>456</v>
      </c>
      <c r="I656" s="25">
        <v>16560</v>
      </c>
      <c r="J656" s="25">
        <v>0</v>
      </c>
      <c r="K656" s="25">
        <v>0</v>
      </c>
      <c r="L656" s="25">
        <v>16560</v>
      </c>
      <c r="M656" s="26">
        <v>3.66</v>
      </c>
      <c r="N656" s="27">
        <v>60681.88</v>
      </c>
      <c r="O656" s="27">
        <v>60681.88</v>
      </c>
      <c r="P656" s="27"/>
      <c r="Q656" s="27"/>
      <c r="R656" s="27"/>
      <c r="S656" s="74">
        <f t="shared" si="222"/>
        <v>16560</v>
      </c>
      <c r="T656" s="25">
        <f t="shared" ref="T656:T659" si="228">U656+V656+W656+X656+Y656+Z656+AA656+AB656+AC656+AD656+AE656+AF656+AG656+AH656</f>
        <v>0</v>
      </c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38"/>
      <c r="AR656" s="18"/>
      <c r="AS656" s="38"/>
      <c r="AT656" s="18"/>
      <c r="AU656" s="18"/>
      <c r="AV656" s="18"/>
      <c r="AW656" s="18"/>
      <c r="AX656" s="76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</row>
    <row r="657" spans="1:75" s="11" customFormat="1" ht="45.75" customHeight="1" x14ac:dyDescent="0.25">
      <c r="A657" s="9"/>
      <c r="B657" s="61"/>
      <c r="C657" s="73"/>
      <c r="D657" s="9"/>
      <c r="E657" s="73" t="s">
        <v>1641</v>
      </c>
      <c r="F657" s="9"/>
      <c r="G657" s="69" t="s">
        <v>1629</v>
      </c>
      <c r="H657" s="71" t="s">
        <v>618</v>
      </c>
      <c r="I657" s="25">
        <v>1905000</v>
      </c>
      <c r="J657" s="25">
        <v>0</v>
      </c>
      <c r="K657" s="25">
        <v>0</v>
      </c>
      <c r="L657" s="25">
        <v>1905000</v>
      </c>
      <c r="M657" s="26">
        <v>0.15</v>
      </c>
      <c r="N657" s="27">
        <v>293039.28999999998</v>
      </c>
      <c r="O657" s="27">
        <v>293039.28999999998</v>
      </c>
      <c r="P657" s="27"/>
      <c r="Q657" s="27"/>
      <c r="R657" s="27"/>
      <c r="S657" s="74">
        <f t="shared" si="222"/>
        <v>1905000</v>
      </c>
      <c r="T657" s="25">
        <f t="shared" si="228"/>
        <v>0</v>
      </c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38"/>
      <c r="AR657" s="18"/>
      <c r="AS657" s="38"/>
      <c r="AT657" s="18"/>
      <c r="AU657" s="18"/>
      <c r="AV657" s="18"/>
      <c r="AW657" s="18"/>
      <c r="AX657" s="76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</row>
    <row r="658" spans="1:75" s="11" customFormat="1" ht="45.75" customHeight="1" x14ac:dyDescent="0.25">
      <c r="A658" s="9"/>
      <c r="B658" s="61"/>
      <c r="C658" s="73"/>
      <c r="D658" s="9"/>
      <c r="E658" s="73" t="s">
        <v>1738</v>
      </c>
      <c r="F658" s="9"/>
      <c r="G658" s="69" t="s">
        <v>1699</v>
      </c>
      <c r="H658" s="71" t="s">
        <v>1698</v>
      </c>
      <c r="I658" s="25">
        <v>74</v>
      </c>
      <c r="J658" s="25">
        <v>0</v>
      </c>
      <c r="K658" s="25">
        <v>0</v>
      </c>
      <c r="L658" s="25">
        <v>74</v>
      </c>
      <c r="M658" s="26">
        <v>210.26</v>
      </c>
      <c r="N658" s="27">
        <f>L658*M658</f>
        <v>15559.24</v>
      </c>
      <c r="O658" s="27">
        <f>$N$658/4</f>
        <v>3889.81</v>
      </c>
      <c r="P658" s="27">
        <f>$N$658/4</f>
        <v>3889.81</v>
      </c>
      <c r="Q658" s="27">
        <f>$N$658/4</f>
        <v>3889.81</v>
      </c>
      <c r="R658" s="27">
        <f>$N$658/4</f>
        <v>3889.81</v>
      </c>
      <c r="S658" s="74">
        <f t="shared" si="222"/>
        <v>74</v>
      </c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38"/>
      <c r="AR658" s="18"/>
      <c r="AS658" s="38"/>
      <c r="AT658" s="18"/>
      <c r="AU658" s="18"/>
      <c r="AV658" s="18"/>
      <c r="AW658" s="18"/>
      <c r="AX658" s="76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</row>
    <row r="659" spans="1:75" s="11" customFormat="1" ht="45.75" customHeight="1" x14ac:dyDescent="0.25">
      <c r="A659" s="9"/>
      <c r="B659" s="61"/>
      <c r="C659" s="73"/>
      <c r="D659" s="9"/>
      <c r="E659" s="73" t="s">
        <v>1641</v>
      </c>
      <c r="F659" s="9"/>
      <c r="G659" s="69" t="s">
        <v>1630</v>
      </c>
      <c r="H659" s="71" t="s">
        <v>608</v>
      </c>
      <c r="I659" s="25">
        <v>6832</v>
      </c>
      <c r="J659" s="25">
        <v>0</v>
      </c>
      <c r="K659" s="25">
        <v>0</v>
      </c>
      <c r="L659" s="25">
        <v>6832</v>
      </c>
      <c r="M659" s="26">
        <v>66.59</v>
      </c>
      <c r="N659" s="27">
        <v>454942.88</v>
      </c>
      <c r="O659" s="27">
        <v>454942.88</v>
      </c>
      <c r="P659" s="27"/>
      <c r="Q659" s="27"/>
      <c r="R659" s="27"/>
      <c r="S659" s="74">
        <f t="shared" si="222"/>
        <v>6832</v>
      </c>
      <c r="T659" s="25">
        <f t="shared" si="228"/>
        <v>0</v>
      </c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38"/>
      <c r="AR659" s="18"/>
      <c r="AS659" s="38"/>
      <c r="AT659" s="18"/>
      <c r="AU659" s="18"/>
      <c r="AV659" s="18"/>
      <c r="AW659" s="18"/>
      <c r="AX659" s="76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</row>
    <row r="660" spans="1:75" s="11" customFormat="1" ht="20.25" customHeight="1" x14ac:dyDescent="0.25">
      <c r="A660" s="9"/>
      <c r="B660" s="61"/>
      <c r="C660" s="73"/>
      <c r="D660" s="9"/>
      <c r="E660" s="73"/>
      <c r="F660" s="87" t="s">
        <v>697</v>
      </c>
      <c r="G660" s="89" t="s">
        <v>698</v>
      </c>
      <c r="H660" s="71"/>
      <c r="I660" s="25"/>
      <c r="J660" s="25"/>
      <c r="K660" s="25"/>
      <c r="L660" s="25"/>
      <c r="M660" s="26"/>
      <c r="N660" s="27"/>
      <c r="O660" s="27"/>
      <c r="P660" s="27"/>
      <c r="Q660" s="27"/>
      <c r="R660" s="27"/>
      <c r="S660" s="74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38" t="s">
        <v>1126</v>
      </c>
      <c r="AR660" s="18" t="s">
        <v>1133</v>
      </c>
      <c r="AS660" s="38"/>
      <c r="AT660" s="18"/>
      <c r="AU660" s="18"/>
      <c r="AV660" s="18"/>
      <c r="AW660" s="18"/>
      <c r="AX660" s="76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</row>
    <row r="661" spans="1:75" s="11" customFormat="1" ht="45.75" customHeight="1" x14ac:dyDescent="0.25">
      <c r="A661" s="9"/>
      <c r="B661" s="61" t="s">
        <v>1458</v>
      </c>
      <c r="C661" s="73" t="s">
        <v>1327</v>
      </c>
      <c r="D661" s="9"/>
      <c r="E661" s="73" t="s">
        <v>1688</v>
      </c>
      <c r="F661" s="9"/>
      <c r="G661" s="69" t="s">
        <v>699</v>
      </c>
      <c r="H661" s="71" t="s">
        <v>1526</v>
      </c>
      <c r="I661" s="25">
        <v>188350</v>
      </c>
      <c r="J661" s="25">
        <v>0</v>
      </c>
      <c r="K661" s="25">
        <v>0</v>
      </c>
      <c r="L661" s="25">
        <v>188350</v>
      </c>
      <c r="M661" s="26">
        <v>1.28</v>
      </c>
      <c r="N661" s="27">
        <f>L661*M661</f>
        <v>241088</v>
      </c>
      <c r="O661" s="27">
        <f>$N$661/4</f>
        <v>60272</v>
      </c>
      <c r="P661" s="27">
        <f t="shared" ref="P661:R661" si="229">$N$661/4</f>
        <v>60272</v>
      </c>
      <c r="Q661" s="27">
        <f t="shared" si="229"/>
        <v>60272</v>
      </c>
      <c r="R661" s="27">
        <f t="shared" si="229"/>
        <v>60272</v>
      </c>
      <c r="S661" s="74">
        <f t="shared" ref="S661:S671" si="230">L661+T661</f>
        <v>188350</v>
      </c>
      <c r="T661" s="25">
        <f t="shared" si="225"/>
        <v>0</v>
      </c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>
        <f t="shared" si="226"/>
        <v>0</v>
      </c>
      <c r="AI661" s="25"/>
      <c r="AJ661" s="25"/>
      <c r="AK661" s="25"/>
      <c r="AL661" s="25"/>
      <c r="AM661" s="25"/>
      <c r="AN661" s="25"/>
      <c r="AO661" s="25"/>
      <c r="AP661" s="25"/>
      <c r="AQ661" s="38" t="s">
        <v>1126</v>
      </c>
      <c r="AR661" s="18" t="s">
        <v>1133</v>
      </c>
      <c r="AS661" s="38"/>
      <c r="AT661" s="18"/>
      <c r="AU661" s="18"/>
      <c r="AV661" s="18"/>
      <c r="AW661" s="18"/>
      <c r="AX661" s="76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</row>
    <row r="662" spans="1:75" s="11" customFormat="1" ht="45.75" customHeight="1" x14ac:dyDescent="0.25">
      <c r="A662" s="9"/>
      <c r="B662" s="61" t="s">
        <v>1314</v>
      </c>
      <c r="C662" s="73" t="s">
        <v>1327</v>
      </c>
      <c r="D662" s="9" t="s">
        <v>1478</v>
      </c>
      <c r="E662" s="73"/>
      <c r="F662" s="9"/>
      <c r="G662" s="69" t="s">
        <v>1344</v>
      </c>
      <c r="H662" s="71" t="s">
        <v>700</v>
      </c>
      <c r="I662" s="25">
        <v>85878</v>
      </c>
      <c r="J662" s="25">
        <v>0</v>
      </c>
      <c r="K662" s="25">
        <v>0</v>
      </c>
      <c r="L662" s="25">
        <v>85878</v>
      </c>
      <c r="M662" s="26">
        <v>22.478000000000002</v>
      </c>
      <c r="N662" s="27">
        <v>1930325.1924999999</v>
      </c>
      <c r="O662" s="27">
        <v>482581.3</v>
      </c>
      <c r="P662" s="27">
        <v>482581.3</v>
      </c>
      <c r="Q662" s="27">
        <v>482581.3</v>
      </c>
      <c r="R662" s="27">
        <v>482581.3</v>
      </c>
      <c r="S662" s="74">
        <f t="shared" si="230"/>
        <v>85878</v>
      </c>
      <c r="T662" s="25">
        <f t="shared" si="225"/>
        <v>0</v>
      </c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>
        <f t="shared" si="226"/>
        <v>0</v>
      </c>
      <c r="AI662" s="25"/>
      <c r="AJ662" s="25"/>
      <c r="AK662" s="25"/>
      <c r="AL662" s="25"/>
      <c r="AM662" s="25"/>
      <c r="AN662" s="25"/>
      <c r="AO662" s="25"/>
      <c r="AP662" s="25"/>
      <c r="AQ662" s="38" t="s">
        <v>1296</v>
      </c>
      <c r="AR662" s="18"/>
      <c r="AS662" s="38"/>
      <c r="AT662" s="18" t="s">
        <v>1152</v>
      </c>
      <c r="AU662" s="18"/>
      <c r="AV662" s="18"/>
      <c r="AW662" s="18">
        <v>45041</v>
      </c>
      <c r="AX662" s="76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</row>
    <row r="663" spans="1:75" s="11" customFormat="1" ht="45.75" customHeight="1" x14ac:dyDescent="0.25">
      <c r="A663" s="9"/>
      <c r="B663" s="61" t="s">
        <v>1314</v>
      </c>
      <c r="C663" s="73" t="s">
        <v>1327</v>
      </c>
      <c r="D663" s="9"/>
      <c r="E663" s="73"/>
      <c r="F663" s="9"/>
      <c r="G663" s="69" t="s">
        <v>701</v>
      </c>
      <c r="H663" s="71" t="s">
        <v>702</v>
      </c>
      <c r="I663" s="25">
        <v>19220</v>
      </c>
      <c r="J663" s="25">
        <v>0</v>
      </c>
      <c r="K663" s="25">
        <v>200</v>
      </c>
      <c r="L663" s="25">
        <v>19420</v>
      </c>
      <c r="M663" s="26">
        <v>94.486999999999995</v>
      </c>
      <c r="N663" s="27">
        <v>1834932.0344</v>
      </c>
      <c r="O663" s="27">
        <v>458733.01</v>
      </c>
      <c r="P663" s="27">
        <v>458733.01</v>
      </c>
      <c r="Q663" s="27">
        <v>458733.01</v>
      </c>
      <c r="R663" s="27">
        <v>458733.01</v>
      </c>
      <c r="S663" s="74">
        <f t="shared" si="230"/>
        <v>19420</v>
      </c>
      <c r="T663" s="25">
        <f t="shared" si="225"/>
        <v>0</v>
      </c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>
        <f t="shared" si="226"/>
        <v>0</v>
      </c>
      <c r="AI663" s="25"/>
      <c r="AJ663" s="25"/>
      <c r="AK663" s="25"/>
      <c r="AL663" s="25"/>
      <c r="AM663" s="25"/>
      <c r="AN663" s="25"/>
      <c r="AO663" s="25"/>
      <c r="AP663" s="25"/>
      <c r="AQ663" s="38" t="s">
        <v>1296</v>
      </c>
      <c r="AR663" s="18"/>
      <c r="AS663" s="38"/>
      <c r="AT663" s="18"/>
      <c r="AU663" s="18" t="s">
        <v>1132</v>
      </c>
      <c r="AV663" s="18"/>
      <c r="AW663" s="18"/>
      <c r="AX663" s="76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</row>
    <row r="664" spans="1:75" s="11" customFormat="1" ht="45.75" customHeight="1" x14ac:dyDescent="0.25">
      <c r="A664" s="9"/>
      <c r="B664" s="61" t="s">
        <v>1314</v>
      </c>
      <c r="C664" s="73" t="s">
        <v>1327</v>
      </c>
      <c r="D664" s="9"/>
      <c r="E664" s="73"/>
      <c r="F664" s="9"/>
      <c r="G664" s="69" t="s">
        <v>701</v>
      </c>
      <c r="H664" s="71" t="s">
        <v>703</v>
      </c>
      <c r="I664" s="25">
        <v>0</v>
      </c>
      <c r="J664" s="25">
        <v>20</v>
      </c>
      <c r="K664" s="25">
        <v>100</v>
      </c>
      <c r="L664" s="25">
        <v>120</v>
      </c>
      <c r="M664" s="26">
        <v>44.021999999999998</v>
      </c>
      <c r="N664" s="27">
        <v>5282.6216999999997</v>
      </c>
      <c r="O664" s="27">
        <v>1320.66</v>
      </c>
      <c r="P664" s="27">
        <v>1320.66</v>
      </c>
      <c r="Q664" s="27">
        <v>1320.66</v>
      </c>
      <c r="R664" s="27">
        <v>1320.66</v>
      </c>
      <c r="S664" s="74">
        <f t="shared" si="230"/>
        <v>120</v>
      </c>
      <c r="T664" s="25">
        <f t="shared" si="225"/>
        <v>0</v>
      </c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>
        <f t="shared" si="226"/>
        <v>0</v>
      </c>
      <c r="AI664" s="25"/>
      <c r="AJ664" s="25"/>
      <c r="AK664" s="25"/>
      <c r="AL664" s="25"/>
      <c r="AM664" s="25"/>
      <c r="AN664" s="25"/>
      <c r="AO664" s="25"/>
      <c r="AP664" s="25"/>
      <c r="AQ664" s="38" t="s">
        <v>1296</v>
      </c>
      <c r="AR664" s="18"/>
      <c r="AS664" s="38"/>
      <c r="AT664" s="18"/>
      <c r="AU664" s="18" t="s">
        <v>1132</v>
      </c>
      <c r="AV664" s="18"/>
      <c r="AW664" s="18"/>
      <c r="AX664" s="76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</row>
    <row r="665" spans="1:75" s="11" customFormat="1" ht="45.75" customHeight="1" x14ac:dyDescent="0.25">
      <c r="A665" s="9"/>
      <c r="B665" s="61" t="s">
        <v>1314</v>
      </c>
      <c r="C665" s="73" t="s">
        <v>1327</v>
      </c>
      <c r="D665" s="9"/>
      <c r="E665" s="73"/>
      <c r="F665" s="9"/>
      <c r="G665" s="69" t="s">
        <v>704</v>
      </c>
      <c r="H665" s="71" t="s">
        <v>705</v>
      </c>
      <c r="I665" s="25">
        <v>0</v>
      </c>
      <c r="J665" s="25">
        <v>19600</v>
      </c>
      <c r="K665" s="25">
        <v>53500</v>
      </c>
      <c r="L665" s="25">
        <v>73100</v>
      </c>
      <c r="M665" s="26">
        <v>7.218</v>
      </c>
      <c r="N665" s="27">
        <v>527651.26060000004</v>
      </c>
      <c r="O665" s="27">
        <v>131912.82</v>
      </c>
      <c r="P665" s="27">
        <v>131912.82</v>
      </c>
      <c r="Q665" s="27">
        <v>131912.82</v>
      </c>
      <c r="R665" s="27">
        <v>131912.82</v>
      </c>
      <c r="S665" s="74">
        <f t="shared" si="230"/>
        <v>73100</v>
      </c>
      <c r="T665" s="25">
        <f t="shared" si="225"/>
        <v>0</v>
      </c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>
        <f t="shared" si="226"/>
        <v>0</v>
      </c>
      <c r="AI665" s="25"/>
      <c r="AJ665" s="25"/>
      <c r="AK665" s="25"/>
      <c r="AL665" s="25"/>
      <c r="AM665" s="25"/>
      <c r="AN665" s="25"/>
      <c r="AO665" s="25"/>
      <c r="AP665" s="25"/>
      <c r="AQ665" s="38" t="s">
        <v>1296</v>
      </c>
      <c r="AR665" s="18"/>
      <c r="AS665" s="38"/>
      <c r="AT665" s="18"/>
      <c r="AU665" s="18" t="s">
        <v>1132</v>
      </c>
      <c r="AV665" s="18"/>
      <c r="AW665" s="18"/>
      <c r="AX665" s="76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</row>
    <row r="666" spans="1:75" s="11" customFormat="1" ht="45.75" customHeight="1" x14ac:dyDescent="0.25">
      <c r="A666" s="9"/>
      <c r="B666" s="61" t="s">
        <v>1314</v>
      </c>
      <c r="C666" s="73" t="s">
        <v>1327</v>
      </c>
      <c r="D666" s="9"/>
      <c r="E666" s="73" t="s">
        <v>1638</v>
      </c>
      <c r="F666" s="9"/>
      <c r="G666" s="69" t="s">
        <v>1269</v>
      </c>
      <c r="H666" s="71" t="s">
        <v>706</v>
      </c>
      <c r="I666" s="25">
        <v>11652</v>
      </c>
      <c r="J666" s="25">
        <v>0</v>
      </c>
      <c r="K666" s="25">
        <v>0</v>
      </c>
      <c r="L666" s="25">
        <v>11652</v>
      </c>
      <c r="M666" s="26">
        <v>214.31</v>
      </c>
      <c r="N666" s="27">
        <f>L666*M666</f>
        <v>2497140.12</v>
      </c>
      <c r="O666" s="27">
        <f>$N$666/4</f>
        <v>624285.03</v>
      </c>
      <c r="P666" s="27">
        <f t="shared" ref="P666:R666" si="231">$N$666/4</f>
        <v>624285.03</v>
      </c>
      <c r="Q666" s="27">
        <f t="shared" si="231"/>
        <v>624285.03</v>
      </c>
      <c r="R666" s="27">
        <f t="shared" si="231"/>
        <v>624285.03</v>
      </c>
      <c r="S666" s="74">
        <f t="shared" si="230"/>
        <v>11652</v>
      </c>
      <c r="T666" s="25">
        <f t="shared" si="225"/>
        <v>0</v>
      </c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>
        <f t="shared" si="226"/>
        <v>0</v>
      </c>
      <c r="AI666" s="25"/>
      <c r="AJ666" s="25"/>
      <c r="AK666" s="25"/>
      <c r="AL666" s="25"/>
      <c r="AM666" s="25"/>
      <c r="AN666" s="25"/>
      <c r="AO666" s="25"/>
      <c r="AP666" s="25"/>
      <c r="AQ666" s="38" t="s">
        <v>1296</v>
      </c>
      <c r="AR666" s="18"/>
      <c r="AS666" s="38"/>
      <c r="AT666" s="18"/>
      <c r="AU666" s="18" t="s">
        <v>1132</v>
      </c>
      <c r="AV666" s="18"/>
      <c r="AW666" s="18"/>
      <c r="AX666" s="76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</row>
    <row r="667" spans="1:75" s="11" customFormat="1" ht="45.75" customHeight="1" x14ac:dyDescent="0.25">
      <c r="A667" s="9"/>
      <c r="B667" s="61"/>
      <c r="C667" s="73"/>
      <c r="D667" s="9"/>
      <c r="E667" s="73" t="s">
        <v>1639</v>
      </c>
      <c r="F667" s="9"/>
      <c r="G667" s="69" t="s">
        <v>1540</v>
      </c>
      <c r="H667" s="71" t="s">
        <v>1539</v>
      </c>
      <c r="I667" s="25">
        <v>0</v>
      </c>
      <c r="J667" s="25">
        <v>0</v>
      </c>
      <c r="K667" s="25">
        <v>0</v>
      </c>
      <c r="L667" s="25">
        <v>0</v>
      </c>
      <c r="M667" s="26">
        <v>214.31</v>
      </c>
      <c r="N667" s="27">
        <v>0</v>
      </c>
      <c r="O667" s="27">
        <v>0</v>
      </c>
      <c r="P667" s="27">
        <v>0</v>
      </c>
      <c r="Q667" s="27">
        <v>0</v>
      </c>
      <c r="R667" s="27">
        <v>0</v>
      </c>
      <c r="S667" s="74">
        <f t="shared" si="230"/>
        <v>0</v>
      </c>
      <c r="T667" s="25">
        <f t="shared" si="225"/>
        <v>0</v>
      </c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38"/>
      <c r="AR667" s="18"/>
      <c r="AS667" s="38"/>
      <c r="AT667" s="18"/>
      <c r="AU667" s="18"/>
      <c r="AV667" s="18"/>
      <c r="AW667" s="18"/>
      <c r="AX667" s="76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</row>
    <row r="668" spans="1:75" s="11" customFormat="1" ht="45.75" customHeight="1" x14ac:dyDescent="0.25">
      <c r="A668" s="9"/>
      <c r="B668" s="61" t="s">
        <v>1314</v>
      </c>
      <c r="C668" s="73" t="s">
        <v>1327</v>
      </c>
      <c r="D668" s="9" t="s">
        <v>1478</v>
      </c>
      <c r="E668" s="73"/>
      <c r="F668" s="9"/>
      <c r="G668" s="69" t="s">
        <v>1270</v>
      </c>
      <c r="H668" s="71" t="s">
        <v>707</v>
      </c>
      <c r="I668" s="25">
        <v>104565</v>
      </c>
      <c r="J668" s="25">
        <v>0</v>
      </c>
      <c r="K668" s="25">
        <v>0</v>
      </c>
      <c r="L668" s="25">
        <v>104565</v>
      </c>
      <c r="M668" s="26">
        <v>64.994</v>
      </c>
      <c r="N668" s="27">
        <v>6796068.1749999998</v>
      </c>
      <c r="O668" s="27">
        <v>1699017.04</v>
      </c>
      <c r="P668" s="27">
        <v>1699017.04</v>
      </c>
      <c r="Q668" s="27">
        <v>1699017.04</v>
      </c>
      <c r="R668" s="27">
        <v>1699017.04</v>
      </c>
      <c r="S668" s="74">
        <f t="shared" si="230"/>
        <v>104565</v>
      </c>
      <c r="T668" s="25">
        <f t="shared" si="225"/>
        <v>0</v>
      </c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>
        <f t="shared" si="226"/>
        <v>0</v>
      </c>
      <c r="AI668" s="25"/>
      <c r="AJ668" s="25"/>
      <c r="AK668" s="25"/>
      <c r="AL668" s="25"/>
      <c r="AM668" s="25"/>
      <c r="AN668" s="25"/>
      <c r="AO668" s="25"/>
      <c r="AP668" s="25"/>
      <c r="AQ668" s="38" t="s">
        <v>1296</v>
      </c>
      <c r="AR668" s="18"/>
      <c r="AS668" s="38"/>
      <c r="AT668" s="18"/>
      <c r="AU668" s="18" t="s">
        <v>1132</v>
      </c>
      <c r="AV668" s="18"/>
      <c r="AW668" s="18"/>
      <c r="AX668" s="76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</row>
    <row r="669" spans="1:75" s="11" customFormat="1" ht="45.75" customHeight="1" x14ac:dyDescent="0.25">
      <c r="A669" s="9"/>
      <c r="B669" s="61" t="s">
        <v>1426</v>
      </c>
      <c r="C669" s="73" t="s">
        <v>1327</v>
      </c>
      <c r="D669" s="9"/>
      <c r="E669" s="73"/>
      <c r="F669" s="9"/>
      <c r="G669" s="69" t="s">
        <v>708</v>
      </c>
      <c r="H669" s="71" t="s">
        <v>709</v>
      </c>
      <c r="I669" s="25">
        <v>0</v>
      </c>
      <c r="J669" s="25">
        <v>1000</v>
      </c>
      <c r="K669" s="25">
        <v>0</v>
      </c>
      <c r="L669" s="25">
        <v>1000</v>
      </c>
      <c r="M669" s="26">
        <v>311.125</v>
      </c>
      <c r="N669" s="27">
        <v>311125.48800000001</v>
      </c>
      <c r="O669" s="27">
        <v>77781.37</v>
      </c>
      <c r="P669" s="27">
        <v>77781.37</v>
      </c>
      <c r="Q669" s="27">
        <v>77781.37</v>
      </c>
      <c r="R669" s="27">
        <v>77781.37</v>
      </c>
      <c r="S669" s="74">
        <f t="shared" si="230"/>
        <v>1000</v>
      </c>
      <c r="T669" s="25">
        <f t="shared" si="225"/>
        <v>0</v>
      </c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>
        <f t="shared" si="226"/>
        <v>0</v>
      </c>
      <c r="AI669" s="25"/>
      <c r="AJ669" s="25"/>
      <c r="AK669" s="25"/>
      <c r="AL669" s="25"/>
      <c r="AM669" s="25"/>
      <c r="AN669" s="25"/>
      <c r="AO669" s="25"/>
      <c r="AP669" s="25"/>
      <c r="AQ669" s="38" t="s">
        <v>1126</v>
      </c>
      <c r="AR669" s="18" t="s">
        <v>1133</v>
      </c>
      <c r="AS669" s="38"/>
      <c r="AT669" s="18"/>
      <c r="AU669" s="18"/>
      <c r="AV669" s="18"/>
      <c r="AW669" s="18"/>
      <c r="AX669" s="76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</row>
    <row r="670" spans="1:75" s="11" customFormat="1" ht="45.75" customHeight="1" x14ac:dyDescent="0.25">
      <c r="A670" s="9"/>
      <c r="B670" s="61" t="s">
        <v>1314</v>
      </c>
      <c r="C670" s="73" t="s">
        <v>1327</v>
      </c>
      <c r="D670" s="9"/>
      <c r="E670" s="73"/>
      <c r="F670" s="9"/>
      <c r="G670" s="69" t="s">
        <v>710</v>
      </c>
      <c r="H670" s="71" t="s">
        <v>711</v>
      </c>
      <c r="I670" s="25">
        <v>1220</v>
      </c>
      <c r="J670" s="25">
        <v>0</v>
      </c>
      <c r="K670" s="25">
        <v>0</v>
      </c>
      <c r="L670" s="25">
        <v>1220</v>
      </c>
      <c r="M670" s="26">
        <v>283.976</v>
      </c>
      <c r="N670" s="27">
        <v>346450.65779999999</v>
      </c>
      <c r="O670" s="27">
        <v>86612.66</v>
      </c>
      <c r="P670" s="27">
        <v>86612.66</v>
      </c>
      <c r="Q670" s="27">
        <v>86612.66</v>
      </c>
      <c r="R670" s="27">
        <v>86612.66</v>
      </c>
      <c r="S670" s="74">
        <f t="shared" si="230"/>
        <v>1220</v>
      </c>
      <c r="T670" s="25">
        <f t="shared" si="225"/>
        <v>0</v>
      </c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>
        <f t="shared" si="226"/>
        <v>0</v>
      </c>
      <c r="AI670" s="25"/>
      <c r="AJ670" s="25"/>
      <c r="AK670" s="25"/>
      <c r="AL670" s="25"/>
      <c r="AM670" s="25"/>
      <c r="AN670" s="25"/>
      <c r="AO670" s="25"/>
      <c r="AP670" s="25"/>
      <c r="AQ670" s="38" t="s">
        <v>1296</v>
      </c>
      <c r="AR670" s="18"/>
      <c r="AS670" s="38"/>
      <c r="AT670" s="18"/>
      <c r="AU670" s="18" t="s">
        <v>1132</v>
      </c>
      <c r="AV670" s="18"/>
      <c r="AW670" s="18"/>
      <c r="AX670" s="76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</row>
    <row r="671" spans="1:75" s="11" customFormat="1" ht="45.75" customHeight="1" x14ac:dyDescent="0.25">
      <c r="A671" s="9"/>
      <c r="B671" s="61" t="s">
        <v>1313</v>
      </c>
      <c r="C671" s="73" t="s">
        <v>1327</v>
      </c>
      <c r="D671" s="9"/>
      <c r="E671" s="73"/>
      <c r="F671" s="9"/>
      <c r="G671" s="69" t="s">
        <v>712</v>
      </c>
      <c r="H671" s="71" t="s">
        <v>713</v>
      </c>
      <c r="I671" s="25">
        <v>47450</v>
      </c>
      <c r="J671" s="25">
        <v>170</v>
      </c>
      <c r="K671" s="25">
        <v>50</v>
      </c>
      <c r="L671" s="25">
        <f>I671+J671+K671</f>
        <v>47670</v>
      </c>
      <c r="M671" s="26">
        <v>43.962000000000003</v>
      </c>
      <c r="N671" s="27">
        <f>L671*M671</f>
        <v>2095668.5400000003</v>
      </c>
      <c r="O671" s="27">
        <f>$N$671/4</f>
        <v>523917.13500000007</v>
      </c>
      <c r="P671" s="27">
        <f t="shared" ref="P671:R671" si="232">$N$671/4</f>
        <v>523917.13500000007</v>
      </c>
      <c r="Q671" s="27">
        <f t="shared" si="232"/>
        <v>523917.13500000007</v>
      </c>
      <c r="R671" s="27">
        <f t="shared" si="232"/>
        <v>523917.13500000007</v>
      </c>
      <c r="S671" s="74">
        <f t="shared" si="230"/>
        <v>47720</v>
      </c>
      <c r="T671" s="25">
        <f t="shared" si="225"/>
        <v>50</v>
      </c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>
        <v>50</v>
      </c>
      <c r="AH671" s="25">
        <f t="shared" si="226"/>
        <v>0</v>
      </c>
      <c r="AI671" s="25"/>
      <c r="AJ671" s="25"/>
      <c r="AK671" s="25"/>
      <c r="AL671" s="25"/>
      <c r="AM671" s="25"/>
      <c r="AN671" s="25"/>
      <c r="AO671" s="25"/>
      <c r="AP671" s="25"/>
      <c r="AQ671" s="38" t="s">
        <v>1296</v>
      </c>
      <c r="AR671" s="18"/>
      <c r="AS671" s="38"/>
      <c r="AT671" s="18" t="s">
        <v>1131</v>
      </c>
      <c r="AU671" s="18"/>
      <c r="AV671" s="18"/>
      <c r="AW671" s="18"/>
      <c r="AX671" s="76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</row>
    <row r="672" spans="1:75" s="11" customFormat="1" ht="20.25" customHeight="1" x14ac:dyDescent="0.25">
      <c r="A672" s="9"/>
      <c r="B672" s="61"/>
      <c r="C672" s="73"/>
      <c r="D672" s="9"/>
      <c r="E672" s="73"/>
      <c r="F672" s="87" t="s">
        <v>714</v>
      </c>
      <c r="G672" s="89" t="s">
        <v>715</v>
      </c>
      <c r="H672" s="71"/>
      <c r="I672" s="25"/>
      <c r="J672" s="25"/>
      <c r="K672" s="25"/>
      <c r="L672" s="25"/>
      <c r="M672" s="26"/>
      <c r="N672" s="27"/>
      <c r="O672" s="27"/>
      <c r="P672" s="27"/>
      <c r="Q672" s="27"/>
      <c r="R672" s="27"/>
      <c r="S672" s="74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38" t="s">
        <v>1296</v>
      </c>
      <c r="AR672" s="18"/>
      <c r="AS672" s="38"/>
      <c r="AT672" s="18" t="s">
        <v>1152</v>
      </c>
      <c r="AU672" s="18"/>
      <c r="AV672" s="18"/>
      <c r="AW672" s="18"/>
      <c r="AX672" s="76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</row>
    <row r="673" spans="1:75" s="11" customFormat="1" ht="45.75" customHeight="1" x14ac:dyDescent="0.25">
      <c r="A673" s="9"/>
      <c r="B673" s="61" t="s">
        <v>1527</v>
      </c>
      <c r="C673" s="73" t="s">
        <v>1327</v>
      </c>
      <c r="D673" s="9"/>
      <c r="E673" s="73" t="s">
        <v>1473</v>
      </c>
      <c r="F673" s="9"/>
      <c r="G673" s="69" t="s">
        <v>1271</v>
      </c>
      <c r="H673" s="71" t="s">
        <v>716</v>
      </c>
      <c r="I673" s="25">
        <v>0</v>
      </c>
      <c r="J673" s="25">
        <v>2502</v>
      </c>
      <c r="K673" s="25">
        <v>24</v>
      </c>
      <c r="L673" s="25">
        <f>J673+K673</f>
        <v>2526</v>
      </c>
      <c r="M673" s="26">
        <v>519.553</v>
      </c>
      <c r="N673" s="27">
        <f>L673*M673</f>
        <v>1312390.878</v>
      </c>
      <c r="O673" s="27">
        <f>$N$673/4</f>
        <v>328097.71950000001</v>
      </c>
      <c r="P673" s="27">
        <f t="shared" ref="P673:R673" si="233">$N$673/4</f>
        <v>328097.71950000001</v>
      </c>
      <c r="Q673" s="27">
        <f t="shared" si="233"/>
        <v>328097.71950000001</v>
      </c>
      <c r="R673" s="27">
        <f t="shared" si="233"/>
        <v>328097.71950000001</v>
      </c>
      <c r="S673" s="74">
        <f t="shared" ref="S673:S704" si="234">L673+T673</f>
        <v>2526</v>
      </c>
      <c r="T673" s="25">
        <f t="shared" si="225"/>
        <v>0</v>
      </c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>
        <f t="shared" si="226"/>
        <v>0</v>
      </c>
      <c r="AI673" s="25"/>
      <c r="AJ673" s="25"/>
      <c r="AK673" s="25"/>
      <c r="AL673" s="25"/>
      <c r="AM673" s="25"/>
      <c r="AN673" s="25"/>
      <c r="AO673" s="25"/>
      <c r="AP673" s="25"/>
      <c r="AQ673" s="38" t="s">
        <v>1296</v>
      </c>
      <c r="AR673" s="18"/>
      <c r="AS673" s="38"/>
      <c r="AT673" s="18" t="s">
        <v>1152</v>
      </c>
      <c r="AU673" s="18"/>
      <c r="AV673" s="18"/>
      <c r="AW673" s="18"/>
      <c r="AX673" s="76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</row>
    <row r="674" spans="1:75" s="11" customFormat="1" ht="45.75" customHeight="1" x14ac:dyDescent="0.25">
      <c r="A674" s="9"/>
      <c r="B674" s="61" t="s">
        <v>1527</v>
      </c>
      <c r="C674" s="73" t="s">
        <v>1327</v>
      </c>
      <c r="D674" s="9"/>
      <c r="E674" s="73"/>
      <c r="F674" s="9"/>
      <c r="G674" s="69" t="s">
        <v>1271</v>
      </c>
      <c r="H674" s="71" t="s">
        <v>717</v>
      </c>
      <c r="I674" s="25">
        <v>0</v>
      </c>
      <c r="J674" s="25">
        <v>794</v>
      </c>
      <c r="K674" s="25">
        <v>0</v>
      </c>
      <c r="L674" s="25">
        <v>794</v>
      </c>
      <c r="M674" s="26">
        <v>770.27099999999996</v>
      </c>
      <c r="N674" s="27">
        <v>611594.79680000001</v>
      </c>
      <c r="O674" s="27">
        <v>152898.70000000001</v>
      </c>
      <c r="P674" s="27">
        <v>152898.70000000001</v>
      </c>
      <c r="Q674" s="27">
        <v>152898.70000000001</v>
      </c>
      <c r="R674" s="27">
        <v>152898.70000000001</v>
      </c>
      <c r="S674" s="74">
        <f t="shared" si="234"/>
        <v>794</v>
      </c>
      <c r="T674" s="25">
        <f t="shared" si="225"/>
        <v>0</v>
      </c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>
        <f t="shared" si="226"/>
        <v>0</v>
      </c>
      <c r="AI674" s="25"/>
      <c r="AJ674" s="25"/>
      <c r="AK674" s="25"/>
      <c r="AL674" s="25"/>
      <c r="AM674" s="25"/>
      <c r="AN674" s="25"/>
      <c r="AO674" s="25"/>
      <c r="AP674" s="25"/>
      <c r="AQ674" s="38" t="s">
        <v>1296</v>
      </c>
      <c r="AR674" s="18"/>
      <c r="AS674" s="38"/>
      <c r="AT674" s="18"/>
      <c r="AU674" s="18" t="s">
        <v>1132</v>
      </c>
      <c r="AV674" s="18"/>
      <c r="AW674" s="18"/>
      <c r="AX674" s="76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</row>
    <row r="675" spans="1:75" s="11" customFormat="1" ht="45.75" customHeight="1" x14ac:dyDescent="0.25">
      <c r="A675" s="9"/>
      <c r="B675" s="61" t="s">
        <v>1527</v>
      </c>
      <c r="C675" s="73" t="s">
        <v>1327</v>
      </c>
      <c r="D675" s="9"/>
      <c r="E675" s="73"/>
      <c r="F675" s="9"/>
      <c r="G675" s="69" t="s">
        <v>1271</v>
      </c>
      <c r="H675" s="71" t="s">
        <v>718</v>
      </c>
      <c r="I675" s="25">
        <v>0</v>
      </c>
      <c r="J675" s="25">
        <v>387</v>
      </c>
      <c r="K675" s="25">
        <v>0</v>
      </c>
      <c r="L675" s="25">
        <v>387</v>
      </c>
      <c r="M675" s="26">
        <v>966.61099999999999</v>
      </c>
      <c r="N675" s="27">
        <v>374078.55160000001</v>
      </c>
      <c r="O675" s="27">
        <v>93519.64</v>
      </c>
      <c r="P675" s="27">
        <v>93519.64</v>
      </c>
      <c r="Q675" s="27">
        <v>93519.64</v>
      </c>
      <c r="R675" s="27">
        <v>93519.64</v>
      </c>
      <c r="S675" s="74">
        <f t="shared" si="234"/>
        <v>387</v>
      </c>
      <c r="T675" s="25">
        <f t="shared" si="225"/>
        <v>0</v>
      </c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>
        <f t="shared" si="226"/>
        <v>0</v>
      </c>
      <c r="AI675" s="25"/>
      <c r="AJ675" s="25"/>
      <c r="AK675" s="25"/>
      <c r="AL675" s="25"/>
      <c r="AM675" s="25"/>
      <c r="AN675" s="25"/>
      <c r="AO675" s="25"/>
      <c r="AP675" s="25"/>
      <c r="AQ675" s="38" t="s">
        <v>1296</v>
      </c>
      <c r="AR675" s="18"/>
      <c r="AS675" s="38"/>
      <c r="AT675" s="18"/>
      <c r="AU675" s="18" t="s">
        <v>1132</v>
      </c>
      <c r="AV675" s="18"/>
      <c r="AW675" s="18"/>
      <c r="AX675" s="76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</row>
    <row r="676" spans="1:75" s="11" customFormat="1" ht="45.75" customHeight="1" x14ac:dyDescent="0.25">
      <c r="A676" s="9"/>
      <c r="B676" s="61" t="s">
        <v>1437</v>
      </c>
      <c r="C676" s="73" t="s">
        <v>1327</v>
      </c>
      <c r="D676" s="9"/>
      <c r="E676" s="73" t="s">
        <v>1471</v>
      </c>
      <c r="F676" s="9"/>
      <c r="G676" s="69" t="s">
        <v>719</v>
      </c>
      <c r="H676" s="71" t="s">
        <v>48</v>
      </c>
      <c r="I676" s="25">
        <v>0</v>
      </c>
      <c r="J676" s="25">
        <v>140956</v>
      </c>
      <c r="K676" s="25">
        <v>749600</v>
      </c>
      <c r="L676" s="25">
        <f>J676+K676</f>
        <v>890556</v>
      </c>
      <c r="M676" s="26">
        <v>0.21199999999999999</v>
      </c>
      <c r="N676" s="27">
        <f>L676*M676</f>
        <v>188797.872</v>
      </c>
      <c r="O676" s="27">
        <f>$N$676/4</f>
        <v>47199.468000000001</v>
      </c>
      <c r="P676" s="27">
        <f t="shared" ref="P676:R676" si="235">$N$676/4</f>
        <v>47199.468000000001</v>
      </c>
      <c r="Q676" s="27">
        <f t="shared" si="235"/>
        <v>47199.468000000001</v>
      </c>
      <c r="R676" s="27">
        <f t="shared" si="235"/>
        <v>47199.468000000001</v>
      </c>
      <c r="S676" s="74">
        <f t="shared" si="234"/>
        <v>890556</v>
      </c>
      <c r="T676" s="25">
        <f t="shared" si="225"/>
        <v>0</v>
      </c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>
        <f t="shared" si="226"/>
        <v>0</v>
      </c>
      <c r="AI676" s="25"/>
      <c r="AJ676" s="25"/>
      <c r="AK676" s="25"/>
      <c r="AL676" s="25"/>
      <c r="AM676" s="25"/>
      <c r="AN676" s="25"/>
      <c r="AO676" s="25"/>
      <c r="AP676" s="25"/>
      <c r="AQ676" s="38" t="s">
        <v>1126</v>
      </c>
      <c r="AR676" s="18" t="s">
        <v>1133</v>
      </c>
      <c r="AS676" s="38"/>
      <c r="AT676" s="18"/>
      <c r="AU676" s="18"/>
      <c r="AV676" s="18"/>
      <c r="AW676" s="18"/>
      <c r="AX676" s="76" t="s">
        <v>1355</v>
      </c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</row>
    <row r="677" spans="1:75" s="11" customFormat="1" ht="45.75" customHeight="1" x14ac:dyDescent="0.25">
      <c r="A677" s="9"/>
      <c r="B677" s="61" t="s">
        <v>1436</v>
      </c>
      <c r="C677" s="73" t="s">
        <v>1327</v>
      </c>
      <c r="D677" s="9"/>
      <c r="E677" s="73"/>
      <c r="F677" s="9"/>
      <c r="G677" s="69" t="s">
        <v>720</v>
      </c>
      <c r="H677" s="71" t="s">
        <v>721</v>
      </c>
      <c r="I677" s="25">
        <v>607</v>
      </c>
      <c r="J677" s="25">
        <v>0</v>
      </c>
      <c r="K677" s="25">
        <v>0</v>
      </c>
      <c r="L677" s="25">
        <v>607</v>
      </c>
      <c r="M677" s="26">
        <v>2953.6529999999998</v>
      </c>
      <c r="N677" s="27">
        <v>1792867.2435000001</v>
      </c>
      <c r="O677" s="27">
        <v>448216.81</v>
      </c>
      <c r="P677" s="27">
        <v>448216.81</v>
      </c>
      <c r="Q677" s="27">
        <v>448216.81</v>
      </c>
      <c r="R677" s="27">
        <v>448216.81</v>
      </c>
      <c r="S677" s="74">
        <f t="shared" si="234"/>
        <v>607</v>
      </c>
      <c r="T677" s="25">
        <f t="shared" si="225"/>
        <v>0</v>
      </c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>
        <f t="shared" si="226"/>
        <v>0</v>
      </c>
      <c r="AI677" s="25"/>
      <c r="AJ677" s="25"/>
      <c r="AK677" s="25"/>
      <c r="AL677" s="25"/>
      <c r="AM677" s="25"/>
      <c r="AN677" s="25"/>
      <c r="AO677" s="25"/>
      <c r="AP677" s="25"/>
      <c r="AQ677" s="38" t="s">
        <v>1296</v>
      </c>
      <c r="AR677" s="18"/>
      <c r="AS677" s="38"/>
      <c r="AT677" s="18"/>
      <c r="AU677" s="18" t="s">
        <v>1132</v>
      </c>
      <c r="AV677" s="18"/>
      <c r="AW677" s="18"/>
      <c r="AX677" s="76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</row>
    <row r="678" spans="1:75" s="11" customFormat="1" ht="45.75" customHeight="1" x14ac:dyDescent="0.25">
      <c r="A678" s="9"/>
      <c r="B678" s="61" t="s">
        <v>1436</v>
      </c>
      <c r="C678" s="73" t="s">
        <v>1327</v>
      </c>
      <c r="D678" s="9"/>
      <c r="E678" s="73"/>
      <c r="F678" s="9"/>
      <c r="G678" s="69" t="s">
        <v>722</v>
      </c>
      <c r="H678" s="71" t="s">
        <v>723</v>
      </c>
      <c r="I678" s="25">
        <v>380</v>
      </c>
      <c r="J678" s="25">
        <v>0</v>
      </c>
      <c r="K678" s="25">
        <v>0</v>
      </c>
      <c r="L678" s="25">
        <v>380</v>
      </c>
      <c r="M678" s="26">
        <v>3674.43</v>
      </c>
      <c r="N678" s="27">
        <v>1396283.5577</v>
      </c>
      <c r="O678" s="27">
        <v>349070.89</v>
      </c>
      <c r="P678" s="27">
        <v>349070.89</v>
      </c>
      <c r="Q678" s="27">
        <v>349070.89</v>
      </c>
      <c r="R678" s="27">
        <v>349070.89</v>
      </c>
      <c r="S678" s="74">
        <f t="shared" si="234"/>
        <v>380</v>
      </c>
      <c r="T678" s="25">
        <f t="shared" si="225"/>
        <v>0</v>
      </c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>
        <f t="shared" si="226"/>
        <v>0</v>
      </c>
      <c r="AI678" s="25"/>
      <c r="AJ678" s="25"/>
      <c r="AK678" s="25"/>
      <c r="AL678" s="25"/>
      <c r="AM678" s="25"/>
      <c r="AN678" s="25"/>
      <c r="AO678" s="25"/>
      <c r="AP678" s="25"/>
      <c r="AQ678" s="38" t="s">
        <v>1296</v>
      </c>
      <c r="AR678" s="18"/>
      <c r="AS678" s="38"/>
      <c r="AT678" s="18"/>
      <c r="AU678" s="18" t="s">
        <v>1132</v>
      </c>
      <c r="AV678" s="18"/>
      <c r="AW678" s="18"/>
      <c r="AX678" s="76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</row>
    <row r="679" spans="1:75" s="11" customFormat="1" ht="45.75" customHeight="1" x14ac:dyDescent="0.25">
      <c r="A679" s="9"/>
      <c r="B679" s="61" t="s">
        <v>1442</v>
      </c>
      <c r="C679" s="73" t="s">
        <v>1327</v>
      </c>
      <c r="D679" s="9"/>
      <c r="E679" s="73"/>
      <c r="F679" s="9"/>
      <c r="G679" s="69" t="s">
        <v>724</v>
      </c>
      <c r="H679" s="71" t="s">
        <v>588</v>
      </c>
      <c r="I679" s="25">
        <v>1050</v>
      </c>
      <c r="J679" s="25">
        <v>10</v>
      </c>
      <c r="K679" s="25">
        <v>0</v>
      </c>
      <c r="L679" s="25">
        <v>1060</v>
      </c>
      <c r="M679" s="26">
        <v>789.48</v>
      </c>
      <c r="N679" s="27">
        <v>836849.14930000005</v>
      </c>
      <c r="O679" s="27">
        <v>209212.29</v>
      </c>
      <c r="P679" s="27">
        <v>209212.29</v>
      </c>
      <c r="Q679" s="27">
        <v>209212.29</v>
      </c>
      <c r="R679" s="27">
        <v>209212.29</v>
      </c>
      <c r="S679" s="74">
        <f t="shared" si="234"/>
        <v>1060</v>
      </c>
      <c r="T679" s="25">
        <f t="shared" si="225"/>
        <v>0</v>
      </c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>
        <f t="shared" si="226"/>
        <v>0</v>
      </c>
      <c r="AI679" s="25"/>
      <c r="AJ679" s="25"/>
      <c r="AK679" s="25"/>
      <c r="AL679" s="25"/>
      <c r="AM679" s="25"/>
      <c r="AN679" s="25"/>
      <c r="AO679" s="25"/>
      <c r="AP679" s="25"/>
      <c r="AQ679" s="38" t="s">
        <v>1296</v>
      </c>
      <c r="AR679" s="18"/>
      <c r="AS679" s="38"/>
      <c r="AT679" s="18"/>
      <c r="AU679" s="18" t="s">
        <v>1132</v>
      </c>
      <c r="AV679" s="18"/>
      <c r="AW679" s="18"/>
      <c r="AX679" s="76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</row>
    <row r="680" spans="1:75" s="11" customFormat="1" ht="45.75" customHeight="1" x14ac:dyDescent="0.25">
      <c r="A680" s="9"/>
      <c r="B680" s="61" t="s">
        <v>1436</v>
      </c>
      <c r="C680" s="73" t="s">
        <v>1327</v>
      </c>
      <c r="D680" s="9"/>
      <c r="E680" s="73"/>
      <c r="F680" s="9"/>
      <c r="G680" s="69" t="s">
        <v>724</v>
      </c>
      <c r="H680" s="71" t="s">
        <v>544</v>
      </c>
      <c r="I680" s="25">
        <v>400</v>
      </c>
      <c r="J680" s="25">
        <v>0</v>
      </c>
      <c r="K680" s="25">
        <v>0</v>
      </c>
      <c r="L680" s="25">
        <v>400</v>
      </c>
      <c r="M680" s="26">
        <v>646.83299999999997</v>
      </c>
      <c r="N680" s="27">
        <v>258733.3774</v>
      </c>
      <c r="O680" s="27">
        <v>64683.34</v>
      </c>
      <c r="P680" s="27">
        <v>64683.34</v>
      </c>
      <c r="Q680" s="27">
        <v>64683.34</v>
      </c>
      <c r="R680" s="27">
        <v>64683.34</v>
      </c>
      <c r="S680" s="74">
        <f t="shared" si="234"/>
        <v>400</v>
      </c>
      <c r="T680" s="25">
        <f t="shared" si="225"/>
        <v>0</v>
      </c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>
        <f t="shared" si="226"/>
        <v>0</v>
      </c>
      <c r="AI680" s="25"/>
      <c r="AJ680" s="25"/>
      <c r="AK680" s="25"/>
      <c r="AL680" s="25"/>
      <c r="AM680" s="25"/>
      <c r="AN680" s="25"/>
      <c r="AO680" s="25"/>
      <c r="AP680" s="25"/>
      <c r="AQ680" s="38" t="s">
        <v>1126</v>
      </c>
      <c r="AR680" s="18" t="s">
        <v>1133</v>
      </c>
      <c r="AS680" s="38"/>
      <c r="AT680" s="18"/>
      <c r="AU680" s="18"/>
      <c r="AV680" s="18"/>
      <c r="AW680" s="18"/>
      <c r="AX680" s="76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</row>
    <row r="681" spans="1:75" s="11" customFormat="1" ht="45.75" customHeight="1" x14ac:dyDescent="0.25">
      <c r="A681" s="9"/>
      <c r="B681" s="61" t="s">
        <v>1512</v>
      </c>
      <c r="C681" s="73" t="s">
        <v>1327</v>
      </c>
      <c r="D681" s="9"/>
      <c r="E681" s="73" t="s">
        <v>1749</v>
      </c>
      <c r="F681" s="9"/>
      <c r="G681" s="69" t="s">
        <v>725</v>
      </c>
      <c r="H681" s="71" t="s">
        <v>441</v>
      </c>
      <c r="I681" s="25">
        <v>0</v>
      </c>
      <c r="J681" s="25">
        <v>3525</v>
      </c>
      <c r="K681" s="25">
        <v>0</v>
      </c>
      <c r="L681" s="25">
        <v>3525</v>
      </c>
      <c r="M681" s="26">
        <v>493.86799999999999</v>
      </c>
      <c r="N681" s="27">
        <f>L681*M681</f>
        <v>1740884.7</v>
      </c>
      <c r="O681" s="27">
        <f>$N$681/4</f>
        <v>435221.17499999999</v>
      </c>
      <c r="P681" s="27">
        <f t="shared" ref="P681:R681" si="236">$N$681/4</f>
        <v>435221.17499999999</v>
      </c>
      <c r="Q681" s="27">
        <f t="shared" si="236"/>
        <v>435221.17499999999</v>
      </c>
      <c r="R681" s="27">
        <f t="shared" si="236"/>
        <v>435221.17499999999</v>
      </c>
      <c r="S681" s="74">
        <f t="shared" si="234"/>
        <v>3541</v>
      </c>
      <c r="T681" s="25">
        <f t="shared" si="225"/>
        <v>16</v>
      </c>
      <c r="U681" s="25"/>
      <c r="V681" s="25">
        <v>16</v>
      </c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>
        <f t="shared" si="226"/>
        <v>0</v>
      </c>
      <c r="AI681" s="25"/>
      <c r="AJ681" s="25"/>
      <c r="AK681" s="25"/>
      <c r="AL681" s="25"/>
      <c r="AM681" s="25"/>
      <c r="AN681" s="25"/>
      <c r="AO681" s="25"/>
      <c r="AP681" s="25"/>
      <c r="AQ681" s="38" t="s">
        <v>1296</v>
      </c>
      <c r="AR681" s="18"/>
      <c r="AS681" s="38"/>
      <c r="AT681" s="18" t="s">
        <v>1152</v>
      </c>
      <c r="AU681" s="18"/>
      <c r="AV681" s="18"/>
      <c r="AW681" s="18"/>
      <c r="AX681" s="76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</row>
    <row r="682" spans="1:75" s="11" customFormat="1" ht="45.75" customHeight="1" x14ac:dyDescent="0.25">
      <c r="A682" s="9"/>
      <c r="B682" s="61" t="s">
        <v>1328</v>
      </c>
      <c r="C682" s="73" t="s">
        <v>1327</v>
      </c>
      <c r="D682" s="9"/>
      <c r="E682" s="73"/>
      <c r="F682" s="9"/>
      <c r="G682" s="69" t="s">
        <v>726</v>
      </c>
      <c r="H682" s="71" t="s">
        <v>660</v>
      </c>
      <c r="I682" s="25">
        <v>24322</v>
      </c>
      <c r="J682" s="25">
        <v>110</v>
      </c>
      <c r="K682" s="25">
        <v>0</v>
      </c>
      <c r="L682" s="25">
        <v>24432</v>
      </c>
      <c r="M682" s="26">
        <v>8.5</v>
      </c>
      <c r="N682" s="27">
        <v>207678.26680000001</v>
      </c>
      <c r="O682" s="27">
        <v>51919.57</v>
      </c>
      <c r="P682" s="27">
        <v>51919.57</v>
      </c>
      <c r="Q682" s="27">
        <v>51919.57</v>
      </c>
      <c r="R682" s="27">
        <v>51919.57</v>
      </c>
      <c r="S682" s="74">
        <f t="shared" si="234"/>
        <v>24432</v>
      </c>
      <c r="T682" s="25">
        <f t="shared" si="225"/>
        <v>0</v>
      </c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>
        <f t="shared" si="226"/>
        <v>0</v>
      </c>
      <c r="AI682" s="25"/>
      <c r="AJ682" s="25"/>
      <c r="AK682" s="25"/>
      <c r="AL682" s="25"/>
      <c r="AM682" s="25"/>
      <c r="AN682" s="25"/>
      <c r="AO682" s="25"/>
      <c r="AP682" s="25"/>
      <c r="AQ682" s="38" t="s">
        <v>1296</v>
      </c>
      <c r="AR682" s="18"/>
      <c r="AS682" s="38" t="s">
        <v>1152</v>
      </c>
      <c r="AT682" s="18"/>
      <c r="AU682" s="18"/>
      <c r="AV682" s="18"/>
      <c r="AW682" s="18"/>
      <c r="AX682" s="76" t="s">
        <v>1379</v>
      </c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</row>
    <row r="683" spans="1:75" s="11" customFormat="1" ht="45.75" customHeight="1" x14ac:dyDescent="0.25">
      <c r="A683" s="9"/>
      <c r="B683" s="61" t="s">
        <v>1328</v>
      </c>
      <c r="C683" s="73" t="s">
        <v>1327</v>
      </c>
      <c r="D683" s="9"/>
      <c r="E683" s="73"/>
      <c r="F683" s="9"/>
      <c r="G683" s="69" t="s">
        <v>726</v>
      </c>
      <c r="H683" s="71" t="s">
        <v>727</v>
      </c>
      <c r="I683" s="25">
        <v>11738</v>
      </c>
      <c r="J683" s="25">
        <v>130</v>
      </c>
      <c r="K683" s="25">
        <v>0</v>
      </c>
      <c r="L683" s="25">
        <v>11868</v>
      </c>
      <c r="M683" s="26">
        <v>10.906000000000001</v>
      </c>
      <c r="N683" s="27">
        <v>129436.28879999999</v>
      </c>
      <c r="O683" s="27">
        <v>32359.07</v>
      </c>
      <c r="P683" s="27">
        <v>32359.07</v>
      </c>
      <c r="Q683" s="27">
        <v>32359.07</v>
      </c>
      <c r="R683" s="27">
        <v>32359.07</v>
      </c>
      <c r="S683" s="74">
        <f t="shared" si="234"/>
        <v>11868</v>
      </c>
      <c r="T683" s="25">
        <f t="shared" si="225"/>
        <v>0</v>
      </c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>
        <f t="shared" si="226"/>
        <v>0</v>
      </c>
      <c r="AI683" s="25"/>
      <c r="AJ683" s="25"/>
      <c r="AK683" s="25"/>
      <c r="AL683" s="25"/>
      <c r="AM683" s="25"/>
      <c r="AN683" s="25"/>
      <c r="AO683" s="25"/>
      <c r="AP683" s="25"/>
      <c r="AQ683" s="38" t="s">
        <v>1296</v>
      </c>
      <c r="AR683" s="18"/>
      <c r="AS683" s="38" t="s">
        <v>1152</v>
      </c>
      <c r="AT683" s="18"/>
      <c r="AU683" s="18"/>
      <c r="AV683" s="18"/>
      <c r="AW683" s="18"/>
      <c r="AX683" s="76" t="s">
        <v>1379</v>
      </c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</row>
    <row r="684" spans="1:75" s="11" customFormat="1" ht="45.75" customHeight="1" x14ac:dyDescent="0.25">
      <c r="A684" s="9"/>
      <c r="B684" s="61" t="s">
        <v>1328</v>
      </c>
      <c r="C684" s="73" t="s">
        <v>1327</v>
      </c>
      <c r="D684" s="9"/>
      <c r="E684" s="73"/>
      <c r="F684" s="9"/>
      <c r="G684" s="69" t="s">
        <v>726</v>
      </c>
      <c r="H684" s="71" t="s">
        <v>728</v>
      </c>
      <c r="I684" s="25">
        <v>16952</v>
      </c>
      <c r="J684" s="25">
        <v>280</v>
      </c>
      <c r="K684" s="25">
        <v>0</v>
      </c>
      <c r="L684" s="25">
        <v>17232</v>
      </c>
      <c r="M684" s="26">
        <v>13.679</v>
      </c>
      <c r="N684" s="27">
        <v>235718.63029999999</v>
      </c>
      <c r="O684" s="27">
        <v>58929.66</v>
      </c>
      <c r="P684" s="27">
        <v>58929.66</v>
      </c>
      <c r="Q684" s="27">
        <v>58929.66</v>
      </c>
      <c r="R684" s="27">
        <v>58929.66</v>
      </c>
      <c r="S684" s="74">
        <f t="shared" si="234"/>
        <v>17232</v>
      </c>
      <c r="T684" s="25">
        <f t="shared" si="225"/>
        <v>0</v>
      </c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>
        <f t="shared" si="226"/>
        <v>0</v>
      </c>
      <c r="AI684" s="25"/>
      <c r="AJ684" s="25"/>
      <c r="AK684" s="25"/>
      <c r="AL684" s="25"/>
      <c r="AM684" s="25"/>
      <c r="AN684" s="25"/>
      <c r="AO684" s="25"/>
      <c r="AP684" s="25"/>
      <c r="AQ684" s="38" t="s">
        <v>1296</v>
      </c>
      <c r="AR684" s="18"/>
      <c r="AS684" s="38" t="s">
        <v>1152</v>
      </c>
      <c r="AT684" s="18"/>
      <c r="AU684" s="18"/>
      <c r="AV684" s="18"/>
      <c r="AW684" s="18"/>
      <c r="AX684" s="76" t="s">
        <v>1379</v>
      </c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</row>
    <row r="685" spans="1:75" s="11" customFormat="1" ht="45.75" customHeight="1" x14ac:dyDescent="0.25">
      <c r="A685" s="9"/>
      <c r="B685" s="61" t="s">
        <v>1328</v>
      </c>
      <c r="C685" s="73" t="s">
        <v>1327</v>
      </c>
      <c r="D685" s="9"/>
      <c r="E685" s="73"/>
      <c r="F685" s="9"/>
      <c r="G685" s="69" t="s">
        <v>726</v>
      </c>
      <c r="H685" s="71" t="s">
        <v>729</v>
      </c>
      <c r="I685" s="25">
        <v>5825</v>
      </c>
      <c r="J685" s="25">
        <v>110</v>
      </c>
      <c r="K685" s="25">
        <v>0</v>
      </c>
      <c r="L685" s="25">
        <v>5935</v>
      </c>
      <c r="M685" s="26">
        <v>4.55</v>
      </c>
      <c r="N685" s="27">
        <v>27002.879000000001</v>
      </c>
      <c r="O685" s="27">
        <v>6750.72</v>
      </c>
      <c r="P685" s="27">
        <v>6750.72</v>
      </c>
      <c r="Q685" s="27">
        <v>6750.72</v>
      </c>
      <c r="R685" s="27">
        <v>6750.72</v>
      </c>
      <c r="S685" s="74">
        <f t="shared" si="234"/>
        <v>5935</v>
      </c>
      <c r="T685" s="25">
        <f t="shared" si="225"/>
        <v>0</v>
      </c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>
        <f t="shared" si="226"/>
        <v>0</v>
      </c>
      <c r="AI685" s="25"/>
      <c r="AJ685" s="25"/>
      <c r="AK685" s="25"/>
      <c r="AL685" s="25"/>
      <c r="AM685" s="25"/>
      <c r="AN685" s="25"/>
      <c r="AO685" s="25"/>
      <c r="AP685" s="25"/>
      <c r="AQ685" s="38" t="s">
        <v>1296</v>
      </c>
      <c r="AR685" s="18"/>
      <c r="AS685" s="38" t="s">
        <v>1152</v>
      </c>
      <c r="AT685" s="18"/>
      <c r="AU685" s="18"/>
      <c r="AV685" s="18"/>
      <c r="AW685" s="18"/>
      <c r="AX685" s="76" t="s">
        <v>1379</v>
      </c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</row>
    <row r="686" spans="1:75" s="11" customFormat="1" ht="45.75" customHeight="1" x14ac:dyDescent="0.25">
      <c r="A686" s="9"/>
      <c r="B686" s="61" t="s">
        <v>1460</v>
      </c>
      <c r="C686" s="73" t="s">
        <v>1327</v>
      </c>
      <c r="D686" s="9"/>
      <c r="E686" s="73"/>
      <c r="F686" s="9"/>
      <c r="G686" s="69" t="s">
        <v>730</v>
      </c>
      <c r="H686" s="71" t="s">
        <v>334</v>
      </c>
      <c r="I686" s="25">
        <v>0</v>
      </c>
      <c r="J686" s="25">
        <v>77610</v>
      </c>
      <c r="K686" s="25">
        <v>150310</v>
      </c>
      <c r="L686" s="25">
        <f>J686+K686</f>
        <v>227920</v>
      </c>
      <c r="M686" s="26">
        <v>1.21</v>
      </c>
      <c r="N686" s="27">
        <f>L686*M686</f>
        <v>275783.2</v>
      </c>
      <c r="O686" s="27">
        <f>$N$686/4</f>
        <v>68945.8</v>
      </c>
      <c r="P686" s="27">
        <f t="shared" ref="P686:R686" si="237">$N$686/4</f>
        <v>68945.8</v>
      </c>
      <c r="Q686" s="27">
        <f t="shared" si="237"/>
        <v>68945.8</v>
      </c>
      <c r="R686" s="27">
        <f t="shared" si="237"/>
        <v>68945.8</v>
      </c>
      <c r="S686" s="74">
        <f t="shared" si="234"/>
        <v>227920</v>
      </c>
      <c r="T686" s="25">
        <f t="shared" si="225"/>
        <v>0</v>
      </c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>
        <f t="shared" si="226"/>
        <v>0</v>
      </c>
      <c r="AI686" s="25"/>
      <c r="AJ686" s="25"/>
      <c r="AK686" s="25"/>
      <c r="AL686" s="25"/>
      <c r="AM686" s="25"/>
      <c r="AN686" s="25"/>
      <c r="AO686" s="25"/>
      <c r="AP686" s="25"/>
      <c r="AQ686" s="38" t="s">
        <v>1296</v>
      </c>
      <c r="AR686" s="18"/>
      <c r="AS686" s="38"/>
      <c r="AT686" s="18" t="s">
        <v>1143</v>
      </c>
      <c r="AU686" s="18"/>
      <c r="AV686" s="18"/>
      <c r="AW686" s="18">
        <v>45070</v>
      </c>
      <c r="AX686" s="76" t="s">
        <v>1377</v>
      </c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</row>
    <row r="687" spans="1:75" s="11" customFormat="1" ht="45.75" customHeight="1" x14ac:dyDescent="0.25">
      <c r="A687" s="9"/>
      <c r="B687" s="61" t="s">
        <v>1514</v>
      </c>
      <c r="C687" s="73" t="s">
        <v>1327</v>
      </c>
      <c r="D687" s="9" t="s">
        <v>1478</v>
      </c>
      <c r="E687" s="73"/>
      <c r="F687" s="9"/>
      <c r="G687" s="69" t="s">
        <v>1272</v>
      </c>
      <c r="H687" s="71" t="s">
        <v>460</v>
      </c>
      <c r="I687" s="25">
        <v>82300</v>
      </c>
      <c r="J687" s="25">
        <v>600</v>
      </c>
      <c r="K687" s="25">
        <v>12500</v>
      </c>
      <c r="L687" s="25">
        <v>95400</v>
      </c>
      <c r="M687" s="26">
        <v>0.50700000000000001</v>
      </c>
      <c r="N687" s="27">
        <v>48353.966999999997</v>
      </c>
      <c r="O687" s="27">
        <v>12088.49</v>
      </c>
      <c r="P687" s="27">
        <v>12088.49</v>
      </c>
      <c r="Q687" s="27">
        <v>12088.49</v>
      </c>
      <c r="R687" s="27">
        <v>12088.49</v>
      </c>
      <c r="S687" s="74">
        <f t="shared" si="234"/>
        <v>95400</v>
      </c>
      <c r="T687" s="25">
        <f t="shared" si="225"/>
        <v>0</v>
      </c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>
        <f t="shared" si="226"/>
        <v>0</v>
      </c>
      <c r="AI687" s="25"/>
      <c r="AJ687" s="25"/>
      <c r="AK687" s="25"/>
      <c r="AL687" s="25"/>
      <c r="AM687" s="25"/>
      <c r="AN687" s="25"/>
      <c r="AO687" s="25"/>
      <c r="AP687" s="25"/>
      <c r="AQ687" s="38" t="s">
        <v>1296</v>
      </c>
      <c r="AR687" s="18"/>
      <c r="AS687" s="38" t="s">
        <v>1131</v>
      </c>
      <c r="AT687" s="18"/>
      <c r="AU687" s="18"/>
      <c r="AV687" s="18"/>
      <c r="AW687" s="18">
        <v>44957</v>
      </c>
      <c r="AX687" s="76" t="s">
        <v>1359</v>
      </c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</row>
    <row r="688" spans="1:75" s="11" customFormat="1" ht="45.75" customHeight="1" x14ac:dyDescent="0.25">
      <c r="A688" s="9"/>
      <c r="B688" s="61" t="s">
        <v>1514</v>
      </c>
      <c r="C688" s="73" t="s">
        <v>1327</v>
      </c>
      <c r="D688" s="9" t="s">
        <v>1478</v>
      </c>
      <c r="E688" s="73"/>
      <c r="F688" s="9"/>
      <c r="G688" s="69" t="s">
        <v>1272</v>
      </c>
      <c r="H688" s="71" t="s">
        <v>731</v>
      </c>
      <c r="I688" s="25">
        <v>77200</v>
      </c>
      <c r="J688" s="25">
        <v>0</v>
      </c>
      <c r="K688" s="25">
        <v>0</v>
      </c>
      <c r="L688" s="25">
        <v>77200</v>
      </c>
      <c r="M688" s="26">
        <v>5.1760000000000002</v>
      </c>
      <c r="N688" s="27">
        <v>399578.24479999999</v>
      </c>
      <c r="O688" s="27">
        <v>99894.56</v>
      </c>
      <c r="P688" s="27">
        <v>99894.56</v>
      </c>
      <c r="Q688" s="27">
        <v>99894.56</v>
      </c>
      <c r="R688" s="27">
        <v>99894.56</v>
      </c>
      <c r="S688" s="74">
        <f t="shared" si="234"/>
        <v>77200</v>
      </c>
      <c r="T688" s="25">
        <f t="shared" si="225"/>
        <v>0</v>
      </c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>
        <f t="shared" si="226"/>
        <v>0</v>
      </c>
      <c r="AI688" s="25"/>
      <c r="AJ688" s="25"/>
      <c r="AK688" s="25"/>
      <c r="AL688" s="25"/>
      <c r="AM688" s="25"/>
      <c r="AN688" s="25"/>
      <c r="AO688" s="25"/>
      <c r="AP688" s="25"/>
      <c r="AQ688" s="38" t="s">
        <v>1296</v>
      </c>
      <c r="AR688" s="18"/>
      <c r="AS688" s="38"/>
      <c r="AT688" s="18"/>
      <c r="AU688" s="18" t="s">
        <v>1132</v>
      </c>
      <c r="AV688" s="18"/>
      <c r="AW688" s="18"/>
      <c r="AX688" s="76" t="s">
        <v>1378</v>
      </c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</row>
    <row r="689" spans="1:75" s="11" customFormat="1" ht="45.75" customHeight="1" x14ac:dyDescent="0.25">
      <c r="A689" s="9"/>
      <c r="B689" s="61" t="s">
        <v>1514</v>
      </c>
      <c r="C689" s="73" t="s">
        <v>1327</v>
      </c>
      <c r="D689" s="9" t="s">
        <v>1478</v>
      </c>
      <c r="E689" s="73"/>
      <c r="F689" s="9"/>
      <c r="G689" s="69" t="s">
        <v>1272</v>
      </c>
      <c r="H689" s="71" t="s">
        <v>732</v>
      </c>
      <c r="I689" s="25">
        <v>528240</v>
      </c>
      <c r="J689" s="25">
        <v>0</v>
      </c>
      <c r="K689" s="25">
        <v>0</v>
      </c>
      <c r="L689" s="25">
        <v>528240</v>
      </c>
      <c r="M689" s="26">
        <v>10.372999999999999</v>
      </c>
      <c r="N689" s="27">
        <v>5479242.5612000003</v>
      </c>
      <c r="O689" s="27">
        <v>1369810.64</v>
      </c>
      <c r="P689" s="27">
        <v>1369810.64</v>
      </c>
      <c r="Q689" s="27">
        <v>1369810.64</v>
      </c>
      <c r="R689" s="27">
        <v>1369810.64</v>
      </c>
      <c r="S689" s="74">
        <f t="shared" si="234"/>
        <v>528240</v>
      </c>
      <c r="T689" s="25">
        <f t="shared" si="225"/>
        <v>0</v>
      </c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>
        <f t="shared" si="226"/>
        <v>0</v>
      </c>
      <c r="AI689" s="25"/>
      <c r="AJ689" s="25"/>
      <c r="AK689" s="25"/>
      <c r="AL689" s="25"/>
      <c r="AM689" s="25"/>
      <c r="AN689" s="25"/>
      <c r="AO689" s="25"/>
      <c r="AP689" s="25"/>
      <c r="AQ689" s="38" t="s">
        <v>1296</v>
      </c>
      <c r="AR689" s="18"/>
      <c r="AS689" s="38"/>
      <c r="AT689" s="18"/>
      <c r="AU689" s="18" t="s">
        <v>1132</v>
      </c>
      <c r="AV689" s="18"/>
      <c r="AW689" s="18"/>
      <c r="AX689" s="76" t="s">
        <v>1380</v>
      </c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</row>
    <row r="690" spans="1:75" s="11" customFormat="1" ht="45.75" customHeight="1" x14ac:dyDescent="0.25">
      <c r="A690" s="9"/>
      <c r="B690" s="61" t="s">
        <v>1515</v>
      </c>
      <c r="C690" s="73" t="s">
        <v>1327</v>
      </c>
      <c r="D690" s="9" t="s">
        <v>1478</v>
      </c>
      <c r="E690" s="73"/>
      <c r="F690" s="9"/>
      <c r="G690" s="69" t="s">
        <v>1272</v>
      </c>
      <c r="H690" s="71" t="s">
        <v>469</v>
      </c>
      <c r="I690" s="25">
        <v>1693820</v>
      </c>
      <c r="J690" s="25">
        <v>2150</v>
      </c>
      <c r="K690" s="25">
        <v>86000</v>
      </c>
      <c r="L690" s="25">
        <v>1781970</v>
      </c>
      <c r="M690" s="26">
        <v>0.99299999999999999</v>
      </c>
      <c r="N690" s="27">
        <v>1769210.2038</v>
      </c>
      <c r="O690" s="27">
        <v>442302.55</v>
      </c>
      <c r="P690" s="27">
        <v>442302.55</v>
      </c>
      <c r="Q690" s="27">
        <v>442302.55</v>
      </c>
      <c r="R690" s="27">
        <v>442302.55</v>
      </c>
      <c r="S690" s="74">
        <f t="shared" si="234"/>
        <v>1781970</v>
      </c>
      <c r="T690" s="25">
        <f t="shared" si="225"/>
        <v>0</v>
      </c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>
        <f t="shared" si="226"/>
        <v>0</v>
      </c>
      <c r="AI690" s="25"/>
      <c r="AJ690" s="25"/>
      <c r="AK690" s="25"/>
      <c r="AL690" s="25"/>
      <c r="AM690" s="25"/>
      <c r="AN690" s="25"/>
      <c r="AO690" s="25"/>
      <c r="AP690" s="25"/>
      <c r="AQ690" s="38" t="s">
        <v>1296</v>
      </c>
      <c r="AR690" s="18"/>
      <c r="AS690" s="38" t="s">
        <v>1131</v>
      </c>
      <c r="AT690" s="18"/>
      <c r="AU690" s="18"/>
      <c r="AV690" s="18"/>
      <c r="AW690" s="18"/>
      <c r="AX690" s="76" t="s">
        <v>1359</v>
      </c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</row>
    <row r="691" spans="1:75" s="11" customFormat="1" ht="45.75" customHeight="1" x14ac:dyDescent="0.25">
      <c r="A691" s="9"/>
      <c r="B691" s="61" t="s">
        <v>1325</v>
      </c>
      <c r="C691" s="73" t="s">
        <v>1327</v>
      </c>
      <c r="D691" s="9"/>
      <c r="E691" s="73" t="s">
        <v>1667</v>
      </c>
      <c r="F691" s="9"/>
      <c r="G691" s="69" t="s">
        <v>733</v>
      </c>
      <c r="H691" s="71" t="s">
        <v>734</v>
      </c>
      <c r="I691" s="25">
        <v>0</v>
      </c>
      <c r="J691" s="25">
        <v>116</v>
      </c>
      <c r="K691" s="25">
        <v>0</v>
      </c>
      <c r="L691" s="25">
        <v>116</v>
      </c>
      <c r="M691" s="26">
        <v>396.02100000000002</v>
      </c>
      <c r="N691" s="27">
        <f>L691*M691</f>
        <v>45938.436000000002</v>
      </c>
      <c r="O691" s="27">
        <f>$N$691/4</f>
        <v>11484.609</v>
      </c>
      <c r="P691" s="27">
        <f t="shared" ref="P691:R691" si="238">$N$691/4</f>
        <v>11484.609</v>
      </c>
      <c r="Q691" s="27">
        <f t="shared" si="238"/>
        <v>11484.609</v>
      </c>
      <c r="R691" s="27">
        <f t="shared" si="238"/>
        <v>11484.609</v>
      </c>
      <c r="S691" s="74">
        <f t="shared" si="234"/>
        <v>116</v>
      </c>
      <c r="T691" s="25">
        <f t="shared" si="225"/>
        <v>0</v>
      </c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>
        <f t="shared" si="226"/>
        <v>0</v>
      </c>
      <c r="AI691" s="25"/>
      <c r="AJ691" s="25"/>
      <c r="AK691" s="25"/>
      <c r="AL691" s="25"/>
      <c r="AM691" s="25"/>
      <c r="AN691" s="25"/>
      <c r="AO691" s="25"/>
      <c r="AP691" s="25"/>
      <c r="AQ691" s="38" t="s">
        <v>1296</v>
      </c>
      <c r="AR691" s="18"/>
      <c r="AS691" s="38"/>
      <c r="AT691" s="18" t="s">
        <v>1152</v>
      </c>
      <c r="AU691" s="18"/>
      <c r="AV691" s="18"/>
      <c r="AW691" s="18"/>
      <c r="AX691" s="76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</row>
    <row r="692" spans="1:75" s="11" customFormat="1" ht="45.75" customHeight="1" x14ac:dyDescent="0.25">
      <c r="A692" s="9"/>
      <c r="B692" s="61" t="s">
        <v>1314</v>
      </c>
      <c r="C692" s="73" t="s">
        <v>1327</v>
      </c>
      <c r="D692" s="9"/>
      <c r="E692" s="73"/>
      <c r="F692" s="9"/>
      <c r="G692" s="69" t="s">
        <v>1273</v>
      </c>
      <c r="H692" s="71" t="s">
        <v>1091</v>
      </c>
      <c r="I692" s="25">
        <v>172</v>
      </c>
      <c r="J692" s="25">
        <v>0</v>
      </c>
      <c r="K692" s="25">
        <v>0</v>
      </c>
      <c r="L692" s="25">
        <v>172</v>
      </c>
      <c r="M692" s="26">
        <v>15302.432000000001</v>
      </c>
      <c r="N692" s="27">
        <v>2632018.3851000001</v>
      </c>
      <c r="O692" s="27">
        <v>658004.6</v>
      </c>
      <c r="P692" s="27">
        <v>658004.6</v>
      </c>
      <c r="Q692" s="27">
        <v>658004.6</v>
      </c>
      <c r="R692" s="27">
        <v>658004.6</v>
      </c>
      <c r="S692" s="74">
        <f t="shared" si="234"/>
        <v>172</v>
      </c>
      <c r="T692" s="25">
        <f t="shared" si="225"/>
        <v>0</v>
      </c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>
        <f t="shared" si="226"/>
        <v>0</v>
      </c>
      <c r="AI692" s="25"/>
      <c r="AJ692" s="25"/>
      <c r="AK692" s="25"/>
      <c r="AL692" s="25"/>
      <c r="AM692" s="25"/>
      <c r="AN692" s="25"/>
      <c r="AO692" s="25"/>
      <c r="AP692" s="25"/>
      <c r="AQ692" s="38" t="s">
        <v>1296</v>
      </c>
      <c r="AR692" s="18"/>
      <c r="AS692" s="38"/>
      <c r="AT692" s="18"/>
      <c r="AU692" s="18" t="s">
        <v>1132</v>
      </c>
      <c r="AV692" s="18"/>
      <c r="AW692" s="18">
        <v>45263</v>
      </c>
      <c r="AX692" s="76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</row>
    <row r="693" spans="1:75" s="11" customFormat="1" ht="45.75" customHeight="1" x14ac:dyDescent="0.25">
      <c r="A693" s="9"/>
      <c r="B693" s="61"/>
      <c r="C693" s="73" t="s">
        <v>1327</v>
      </c>
      <c r="D693" s="9"/>
      <c r="E693" s="73" t="s">
        <v>1776</v>
      </c>
      <c r="F693" s="9"/>
      <c r="G693" s="69" t="s">
        <v>1731</v>
      </c>
      <c r="H693" s="71" t="s">
        <v>1732</v>
      </c>
      <c r="I693" s="25">
        <v>0</v>
      </c>
      <c r="J693" s="25">
        <v>568</v>
      </c>
      <c r="K693" s="25">
        <v>0</v>
      </c>
      <c r="L693" s="25">
        <v>568</v>
      </c>
      <c r="M693" s="26">
        <v>1305.0070000000001</v>
      </c>
      <c r="N693" s="27">
        <f>L693*M693</f>
        <v>741243.97600000002</v>
      </c>
      <c r="O693" s="27">
        <f>$N$693/4</f>
        <v>185310.99400000001</v>
      </c>
      <c r="P693" s="27">
        <f t="shared" ref="P693:R693" si="239">$N$693/4</f>
        <v>185310.99400000001</v>
      </c>
      <c r="Q693" s="27">
        <f t="shared" si="239"/>
        <v>185310.99400000001</v>
      </c>
      <c r="R693" s="27">
        <f t="shared" si="239"/>
        <v>185310.99400000001</v>
      </c>
      <c r="S693" s="74">
        <f t="shared" si="234"/>
        <v>568</v>
      </c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38"/>
      <c r="AR693" s="18"/>
      <c r="AS693" s="38"/>
      <c r="AT693" s="18"/>
      <c r="AU693" s="18"/>
      <c r="AV693" s="18"/>
      <c r="AW693" s="18"/>
      <c r="AX693" s="76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</row>
    <row r="694" spans="1:75" s="11" customFormat="1" ht="45.75" customHeight="1" x14ac:dyDescent="0.25">
      <c r="A694" s="9"/>
      <c r="B694" s="61" t="s">
        <v>1514</v>
      </c>
      <c r="C694" s="73" t="s">
        <v>1327</v>
      </c>
      <c r="D694" s="9"/>
      <c r="E694" s="73"/>
      <c r="F694" s="9"/>
      <c r="G694" s="69" t="s">
        <v>1274</v>
      </c>
      <c r="H694" s="71" t="s">
        <v>735</v>
      </c>
      <c r="I694" s="25">
        <v>136706</v>
      </c>
      <c r="J694" s="25">
        <v>1250</v>
      </c>
      <c r="K694" s="25">
        <v>1200</v>
      </c>
      <c r="L694" s="25">
        <v>139156</v>
      </c>
      <c r="M694" s="26">
        <v>1.234</v>
      </c>
      <c r="N694" s="27">
        <v>171765.95619999999</v>
      </c>
      <c r="O694" s="27">
        <v>42941.49</v>
      </c>
      <c r="P694" s="27">
        <v>42941.49</v>
      </c>
      <c r="Q694" s="27">
        <v>42941.49</v>
      </c>
      <c r="R694" s="27">
        <v>42941.49</v>
      </c>
      <c r="S694" s="74">
        <f t="shared" si="234"/>
        <v>139156</v>
      </c>
      <c r="T694" s="25">
        <f t="shared" si="225"/>
        <v>0</v>
      </c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>
        <f t="shared" si="226"/>
        <v>0</v>
      </c>
      <c r="AI694" s="25"/>
      <c r="AJ694" s="25"/>
      <c r="AK694" s="25"/>
      <c r="AL694" s="25"/>
      <c r="AM694" s="25"/>
      <c r="AN694" s="25"/>
      <c r="AO694" s="25"/>
      <c r="AP694" s="25"/>
      <c r="AQ694" s="38" t="s">
        <v>1296</v>
      </c>
      <c r="AR694" s="18"/>
      <c r="AS694" s="38"/>
      <c r="AT694" s="18" t="s">
        <v>1131</v>
      </c>
      <c r="AU694" s="18"/>
      <c r="AV694" s="18"/>
      <c r="AW694" s="18"/>
      <c r="AX694" s="76" t="s">
        <v>1367</v>
      </c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</row>
    <row r="695" spans="1:75" s="11" customFormat="1" ht="45.75" customHeight="1" x14ac:dyDescent="0.25">
      <c r="A695" s="9"/>
      <c r="B695" s="61" t="s">
        <v>1514</v>
      </c>
      <c r="C695" s="73" t="s">
        <v>1327</v>
      </c>
      <c r="D695" s="9"/>
      <c r="E695" s="73"/>
      <c r="F695" s="9"/>
      <c r="G695" s="69" t="s">
        <v>1274</v>
      </c>
      <c r="H695" s="71" t="s">
        <v>736</v>
      </c>
      <c r="I695" s="25">
        <v>581136</v>
      </c>
      <c r="J695" s="25">
        <v>1850</v>
      </c>
      <c r="K695" s="25">
        <v>3750</v>
      </c>
      <c r="L695" s="25">
        <v>586736</v>
      </c>
      <c r="M695" s="26">
        <v>2.2480000000000002</v>
      </c>
      <c r="N695" s="27">
        <v>1319012.4515</v>
      </c>
      <c r="O695" s="27">
        <v>329753.11</v>
      </c>
      <c r="P695" s="27">
        <v>329753.11</v>
      </c>
      <c r="Q695" s="27">
        <v>329753.11</v>
      </c>
      <c r="R695" s="27">
        <v>329753.11</v>
      </c>
      <c r="S695" s="74">
        <f t="shared" si="234"/>
        <v>586736</v>
      </c>
      <c r="T695" s="25">
        <f t="shared" si="225"/>
        <v>0</v>
      </c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>
        <f t="shared" si="226"/>
        <v>0</v>
      </c>
      <c r="AI695" s="25"/>
      <c r="AJ695" s="25"/>
      <c r="AK695" s="25"/>
      <c r="AL695" s="25"/>
      <c r="AM695" s="25"/>
      <c r="AN695" s="25"/>
      <c r="AO695" s="25"/>
      <c r="AP695" s="25"/>
      <c r="AQ695" s="38" t="s">
        <v>1296</v>
      </c>
      <c r="AR695" s="18"/>
      <c r="AS695" s="38"/>
      <c r="AT695" s="18" t="s">
        <v>1131</v>
      </c>
      <c r="AU695" s="18"/>
      <c r="AV695" s="18"/>
      <c r="AW695" s="18"/>
      <c r="AX695" s="76" t="s">
        <v>1367</v>
      </c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</row>
    <row r="696" spans="1:75" s="11" customFormat="1" ht="45.75" customHeight="1" x14ac:dyDescent="0.25">
      <c r="A696" s="9"/>
      <c r="B696" s="61" t="s">
        <v>1514</v>
      </c>
      <c r="C696" s="73" t="s">
        <v>1327</v>
      </c>
      <c r="D696" s="9"/>
      <c r="E696" s="73"/>
      <c r="F696" s="9"/>
      <c r="G696" s="69" t="s">
        <v>1274</v>
      </c>
      <c r="H696" s="71" t="s">
        <v>729</v>
      </c>
      <c r="I696" s="25">
        <v>500</v>
      </c>
      <c r="J696" s="25">
        <v>500</v>
      </c>
      <c r="K696" s="25">
        <v>0</v>
      </c>
      <c r="L696" s="25">
        <v>1000</v>
      </c>
      <c r="M696" s="26">
        <v>11.753</v>
      </c>
      <c r="N696" s="27">
        <v>11753.073</v>
      </c>
      <c r="O696" s="27">
        <v>2938.27</v>
      </c>
      <c r="P696" s="27">
        <v>2938.27</v>
      </c>
      <c r="Q696" s="27">
        <v>2938.27</v>
      </c>
      <c r="R696" s="27">
        <v>2938.27</v>
      </c>
      <c r="S696" s="74">
        <f t="shared" si="234"/>
        <v>1000</v>
      </c>
      <c r="T696" s="25">
        <f t="shared" si="225"/>
        <v>0</v>
      </c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>
        <f t="shared" si="226"/>
        <v>0</v>
      </c>
      <c r="AI696" s="25"/>
      <c r="AJ696" s="25"/>
      <c r="AK696" s="25"/>
      <c r="AL696" s="25"/>
      <c r="AM696" s="25"/>
      <c r="AN696" s="25"/>
      <c r="AO696" s="25"/>
      <c r="AP696" s="25"/>
      <c r="AQ696" s="38" t="s">
        <v>1296</v>
      </c>
      <c r="AR696" s="18"/>
      <c r="AS696" s="38"/>
      <c r="AT696" s="18" t="s">
        <v>1131</v>
      </c>
      <c r="AU696" s="18"/>
      <c r="AV696" s="18"/>
      <c r="AW696" s="18"/>
      <c r="AX696" s="76" t="s">
        <v>1367</v>
      </c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</row>
    <row r="697" spans="1:75" s="11" customFormat="1" ht="45.75" customHeight="1" x14ac:dyDescent="0.25">
      <c r="A697" s="9"/>
      <c r="B697" s="61" t="s">
        <v>1514</v>
      </c>
      <c r="C697" s="73" t="s">
        <v>1327</v>
      </c>
      <c r="D697" s="9"/>
      <c r="E697" s="73"/>
      <c r="F697" s="9"/>
      <c r="G697" s="69" t="s">
        <v>1274</v>
      </c>
      <c r="H697" s="71" t="s">
        <v>737</v>
      </c>
      <c r="I697" s="25">
        <v>953522</v>
      </c>
      <c r="J697" s="25">
        <v>0</v>
      </c>
      <c r="K697" s="25">
        <v>6000</v>
      </c>
      <c r="L697" s="25">
        <v>959522</v>
      </c>
      <c r="M697" s="26">
        <v>1.8460000000000001</v>
      </c>
      <c r="N697" s="27">
        <v>1770844.3877999999</v>
      </c>
      <c r="O697" s="27">
        <v>442711.1</v>
      </c>
      <c r="P697" s="27">
        <v>442711.1</v>
      </c>
      <c r="Q697" s="27">
        <v>442711.1</v>
      </c>
      <c r="R697" s="27">
        <v>442711.1</v>
      </c>
      <c r="S697" s="74">
        <f t="shared" si="234"/>
        <v>959522</v>
      </c>
      <c r="T697" s="25">
        <f t="shared" si="225"/>
        <v>0</v>
      </c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>
        <f t="shared" si="226"/>
        <v>0</v>
      </c>
      <c r="AI697" s="25"/>
      <c r="AJ697" s="25"/>
      <c r="AK697" s="25"/>
      <c r="AL697" s="25"/>
      <c r="AM697" s="25"/>
      <c r="AN697" s="25"/>
      <c r="AO697" s="25"/>
      <c r="AP697" s="25"/>
      <c r="AQ697" s="38" t="s">
        <v>1296</v>
      </c>
      <c r="AR697" s="18"/>
      <c r="AS697" s="38"/>
      <c r="AT697" s="18" t="s">
        <v>1131</v>
      </c>
      <c r="AU697" s="18"/>
      <c r="AV697" s="18"/>
      <c r="AW697" s="18"/>
      <c r="AX697" s="76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</row>
    <row r="698" spans="1:75" s="11" customFormat="1" ht="45.75" customHeight="1" x14ac:dyDescent="0.25">
      <c r="A698" s="9"/>
      <c r="B698" s="61" t="s">
        <v>1514</v>
      </c>
      <c r="C698" s="73" t="s">
        <v>1327</v>
      </c>
      <c r="D698" s="9"/>
      <c r="E698" s="73"/>
      <c r="F698" s="9"/>
      <c r="G698" s="69" t="s">
        <v>1274</v>
      </c>
      <c r="H698" s="71" t="s">
        <v>738</v>
      </c>
      <c r="I698" s="25">
        <v>1824844</v>
      </c>
      <c r="J698" s="25">
        <v>0</v>
      </c>
      <c r="K698" s="25">
        <v>20000</v>
      </c>
      <c r="L698" s="25">
        <v>1844844</v>
      </c>
      <c r="M698" s="26">
        <v>3.694</v>
      </c>
      <c r="N698" s="27">
        <v>6814998.5563000003</v>
      </c>
      <c r="O698" s="27">
        <v>1703749.64</v>
      </c>
      <c r="P698" s="27">
        <v>1703749.64</v>
      </c>
      <c r="Q698" s="27">
        <v>1703749.64</v>
      </c>
      <c r="R698" s="27">
        <v>1703749.64</v>
      </c>
      <c r="S698" s="74">
        <f t="shared" si="234"/>
        <v>1844844</v>
      </c>
      <c r="T698" s="25">
        <f t="shared" si="225"/>
        <v>0</v>
      </c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>
        <f t="shared" si="226"/>
        <v>0</v>
      </c>
      <c r="AI698" s="25"/>
      <c r="AJ698" s="25"/>
      <c r="AK698" s="25"/>
      <c r="AL698" s="25"/>
      <c r="AM698" s="25"/>
      <c r="AN698" s="25"/>
      <c r="AO698" s="25"/>
      <c r="AP698" s="25"/>
      <c r="AQ698" s="38" t="s">
        <v>1296</v>
      </c>
      <c r="AR698" s="18"/>
      <c r="AS698" s="38"/>
      <c r="AT698" s="18" t="s">
        <v>1131</v>
      </c>
      <c r="AU698" s="18"/>
      <c r="AV698" s="18"/>
      <c r="AW698" s="18"/>
      <c r="AX698" s="76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</row>
    <row r="699" spans="1:75" s="11" customFormat="1" ht="45.75" customHeight="1" x14ac:dyDescent="0.25">
      <c r="A699" s="9"/>
      <c r="B699" s="61" t="s">
        <v>1514</v>
      </c>
      <c r="C699" s="73" t="s">
        <v>1327</v>
      </c>
      <c r="D699" s="9"/>
      <c r="E699" s="73"/>
      <c r="F699" s="9"/>
      <c r="G699" s="69" t="s">
        <v>1274</v>
      </c>
      <c r="H699" s="71" t="s">
        <v>739</v>
      </c>
      <c r="I699" s="25">
        <v>122500</v>
      </c>
      <c r="J699" s="25">
        <v>0</v>
      </c>
      <c r="K699" s="25">
        <v>0</v>
      </c>
      <c r="L699" s="25">
        <v>122500</v>
      </c>
      <c r="M699" s="26">
        <v>18.463999999999999</v>
      </c>
      <c r="N699" s="27">
        <v>2261892.6137999999</v>
      </c>
      <c r="O699" s="27">
        <v>565473.15</v>
      </c>
      <c r="P699" s="27">
        <v>565473.15</v>
      </c>
      <c r="Q699" s="27">
        <v>565473.15</v>
      </c>
      <c r="R699" s="27">
        <v>565473.15</v>
      </c>
      <c r="S699" s="74">
        <f t="shared" si="234"/>
        <v>122500</v>
      </c>
      <c r="T699" s="25">
        <f t="shared" si="225"/>
        <v>0</v>
      </c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>
        <f t="shared" si="226"/>
        <v>0</v>
      </c>
      <c r="AI699" s="25"/>
      <c r="AJ699" s="25"/>
      <c r="AK699" s="25"/>
      <c r="AL699" s="25"/>
      <c r="AM699" s="25"/>
      <c r="AN699" s="25"/>
      <c r="AO699" s="25"/>
      <c r="AP699" s="25"/>
      <c r="AQ699" s="38" t="s">
        <v>1296</v>
      </c>
      <c r="AR699" s="18"/>
      <c r="AS699" s="38"/>
      <c r="AT699" s="18" t="s">
        <v>1131</v>
      </c>
      <c r="AU699" s="18"/>
      <c r="AV699" s="18"/>
      <c r="AW699" s="18"/>
      <c r="AX699" s="76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</row>
    <row r="700" spans="1:75" s="11" customFormat="1" ht="45.75" customHeight="1" x14ac:dyDescent="0.25">
      <c r="A700" s="9"/>
      <c r="B700" s="61" t="s">
        <v>1514</v>
      </c>
      <c r="C700" s="73" t="s">
        <v>1327</v>
      </c>
      <c r="D700" s="9"/>
      <c r="E700" s="73"/>
      <c r="F700" s="9"/>
      <c r="G700" s="69" t="s">
        <v>1274</v>
      </c>
      <c r="H700" s="71" t="s">
        <v>740</v>
      </c>
      <c r="I700" s="25">
        <v>570</v>
      </c>
      <c r="J700" s="25">
        <v>20</v>
      </c>
      <c r="K700" s="25">
        <v>0</v>
      </c>
      <c r="L700" s="25">
        <v>590</v>
      </c>
      <c r="M700" s="26">
        <v>100.384</v>
      </c>
      <c r="N700" s="27">
        <v>59226.632899999997</v>
      </c>
      <c r="O700" s="27">
        <v>14806.66</v>
      </c>
      <c r="P700" s="27">
        <v>14806.66</v>
      </c>
      <c r="Q700" s="27">
        <v>14806.66</v>
      </c>
      <c r="R700" s="27">
        <v>14806.66</v>
      </c>
      <c r="S700" s="74">
        <f t="shared" si="234"/>
        <v>590</v>
      </c>
      <c r="T700" s="25">
        <f t="shared" si="225"/>
        <v>0</v>
      </c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>
        <f t="shared" si="226"/>
        <v>0</v>
      </c>
      <c r="AI700" s="25"/>
      <c r="AJ700" s="25"/>
      <c r="AK700" s="25"/>
      <c r="AL700" s="25"/>
      <c r="AM700" s="25"/>
      <c r="AN700" s="25"/>
      <c r="AO700" s="25"/>
      <c r="AP700" s="25"/>
      <c r="AQ700" s="38" t="s">
        <v>1296</v>
      </c>
      <c r="AR700" s="18"/>
      <c r="AS700" s="38"/>
      <c r="AT700" s="18"/>
      <c r="AU700" s="18" t="s">
        <v>1132</v>
      </c>
      <c r="AV700" s="18"/>
      <c r="AW700" s="18"/>
      <c r="AX700" s="76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</row>
    <row r="701" spans="1:75" s="11" customFormat="1" ht="45.75" customHeight="1" x14ac:dyDescent="0.25">
      <c r="A701" s="9"/>
      <c r="B701" s="61" t="s">
        <v>1430</v>
      </c>
      <c r="C701" s="73" t="s">
        <v>1327</v>
      </c>
      <c r="D701" s="9"/>
      <c r="E701" s="73"/>
      <c r="F701" s="9"/>
      <c r="G701" s="69" t="s">
        <v>741</v>
      </c>
      <c r="H701" s="71" t="s">
        <v>742</v>
      </c>
      <c r="I701" s="25">
        <v>0</v>
      </c>
      <c r="J701" s="25">
        <v>284</v>
      </c>
      <c r="K701" s="25">
        <v>0</v>
      </c>
      <c r="L701" s="25">
        <v>284</v>
      </c>
      <c r="M701" s="26">
        <v>988.07799999999997</v>
      </c>
      <c r="N701" s="27">
        <v>280614.16460000002</v>
      </c>
      <c r="O701" s="27">
        <v>70153.539999999994</v>
      </c>
      <c r="P701" s="27">
        <v>70153.539999999994</v>
      </c>
      <c r="Q701" s="27">
        <v>70153.539999999994</v>
      </c>
      <c r="R701" s="27">
        <v>70153.539999999994</v>
      </c>
      <c r="S701" s="74">
        <f t="shared" si="234"/>
        <v>284</v>
      </c>
      <c r="T701" s="25">
        <f t="shared" si="225"/>
        <v>0</v>
      </c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>
        <f t="shared" si="226"/>
        <v>0</v>
      </c>
      <c r="AI701" s="25"/>
      <c r="AJ701" s="25"/>
      <c r="AK701" s="25"/>
      <c r="AL701" s="25"/>
      <c r="AM701" s="25"/>
      <c r="AN701" s="25"/>
      <c r="AO701" s="25"/>
      <c r="AP701" s="25"/>
      <c r="AQ701" s="38" t="s">
        <v>1296</v>
      </c>
      <c r="AR701" s="18"/>
      <c r="AS701" s="38"/>
      <c r="AT701" s="18"/>
      <c r="AU701" s="18" t="s">
        <v>1132</v>
      </c>
      <c r="AV701" s="18"/>
      <c r="AW701" s="18"/>
      <c r="AX701" s="76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</row>
    <row r="702" spans="1:75" s="11" customFormat="1" ht="45.75" customHeight="1" x14ac:dyDescent="0.25">
      <c r="A702" s="9"/>
      <c r="B702" s="61" t="s">
        <v>1430</v>
      </c>
      <c r="C702" s="73" t="s">
        <v>1327</v>
      </c>
      <c r="D702" s="9"/>
      <c r="E702" s="73"/>
      <c r="F702" s="9"/>
      <c r="G702" s="69" t="s">
        <v>741</v>
      </c>
      <c r="H702" s="71" t="s">
        <v>743</v>
      </c>
      <c r="I702" s="25">
        <v>0</v>
      </c>
      <c r="J702" s="25">
        <v>228</v>
      </c>
      <c r="K702" s="25">
        <v>0</v>
      </c>
      <c r="L702" s="25">
        <v>228</v>
      </c>
      <c r="M702" s="26">
        <v>1976.153</v>
      </c>
      <c r="N702" s="27">
        <v>450562.90850000002</v>
      </c>
      <c r="O702" s="27">
        <v>112640.73</v>
      </c>
      <c r="P702" s="27">
        <v>112640.73</v>
      </c>
      <c r="Q702" s="27">
        <v>112640.73</v>
      </c>
      <c r="R702" s="27">
        <v>112640.73</v>
      </c>
      <c r="S702" s="74">
        <f t="shared" si="234"/>
        <v>238</v>
      </c>
      <c r="T702" s="25">
        <f t="shared" si="225"/>
        <v>10</v>
      </c>
      <c r="U702" s="25"/>
      <c r="V702" s="25">
        <v>10</v>
      </c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>
        <f t="shared" si="226"/>
        <v>0</v>
      </c>
      <c r="AI702" s="25"/>
      <c r="AJ702" s="25"/>
      <c r="AK702" s="25"/>
      <c r="AL702" s="25"/>
      <c r="AM702" s="25"/>
      <c r="AN702" s="25"/>
      <c r="AO702" s="25"/>
      <c r="AP702" s="25"/>
      <c r="AQ702" s="38" t="s">
        <v>1296</v>
      </c>
      <c r="AR702" s="18"/>
      <c r="AS702" s="38"/>
      <c r="AT702" s="18"/>
      <c r="AU702" s="18" t="s">
        <v>1132</v>
      </c>
      <c r="AV702" s="18"/>
      <c r="AW702" s="18"/>
      <c r="AX702" s="76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</row>
    <row r="703" spans="1:75" s="11" customFormat="1" ht="45.75" customHeight="1" x14ac:dyDescent="0.25">
      <c r="A703" s="9"/>
      <c r="B703" s="61" t="s">
        <v>1457</v>
      </c>
      <c r="C703" s="73" t="s">
        <v>1327</v>
      </c>
      <c r="D703" s="9"/>
      <c r="E703" s="73"/>
      <c r="F703" s="9"/>
      <c r="G703" s="69" t="s">
        <v>741</v>
      </c>
      <c r="H703" s="71" t="s">
        <v>580</v>
      </c>
      <c r="I703" s="25">
        <v>0</v>
      </c>
      <c r="J703" s="25">
        <v>586</v>
      </c>
      <c r="K703" s="25">
        <v>0</v>
      </c>
      <c r="L703" s="25">
        <v>586</v>
      </c>
      <c r="M703" s="26">
        <v>447.59199999999998</v>
      </c>
      <c r="N703" s="27">
        <v>262288.75060000003</v>
      </c>
      <c r="O703" s="27">
        <v>65572.19</v>
      </c>
      <c r="P703" s="27">
        <v>65572.19</v>
      </c>
      <c r="Q703" s="27">
        <v>65572.19</v>
      </c>
      <c r="R703" s="27">
        <v>65572.19</v>
      </c>
      <c r="S703" s="74">
        <f t="shared" si="234"/>
        <v>586</v>
      </c>
      <c r="T703" s="25">
        <f t="shared" ref="T703:T775" si="240">U703+V703+W703+X703+Y703+Z703+AA703+AB703+AC703+AD703+AE703+AF703+AG703+AH703</f>
        <v>0</v>
      </c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>
        <f t="shared" ref="AH703:AH775" si="241">AJ703+AK703+AL703+AM703+AN703+AO703+AP703+AI703</f>
        <v>0</v>
      </c>
      <c r="AI703" s="25"/>
      <c r="AJ703" s="25"/>
      <c r="AK703" s="25"/>
      <c r="AL703" s="25"/>
      <c r="AM703" s="25"/>
      <c r="AN703" s="25"/>
      <c r="AO703" s="25"/>
      <c r="AP703" s="25"/>
      <c r="AQ703" s="38" t="s">
        <v>1296</v>
      </c>
      <c r="AR703" s="18"/>
      <c r="AS703" s="38"/>
      <c r="AT703" s="18"/>
      <c r="AU703" s="18" t="s">
        <v>1132</v>
      </c>
      <c r="AV703" s="18"/>
      <c r="AW703" s="18"/>
      <c r="AX703" s="76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</row>
    <row r="704" spans="1:75" s="11" customFormat="1" ht="45.75" customHeight="1" x14ac:dyDescent="0.25">
      <c r="A704" s="9"/>
      <c r="B704" s="61" t="s">
        <v>1457</v>
      </c>
      <c r="C704" s="73" t="s">
        <v>1327</v>
      </c>
      <c r="D704" s="9"/>
      <c r="E704" s="73"/>
      <c r="F704" s="9"/>
      <c r="G704" s="69" t="s">
        <v>741</v>
      </c>
      <c r="H704" s="71" t="s">
        <v>744</v>
      </c>
      <c r="I704" s="25">
        <v>0</v>
      </c>
      <c r="J704" s="25">
        <v>582</v>
      </c>
      <c r="K704" s="25">
        <v>0</v>
      </c>
      <c r="L704" s="25">
        <v>582</v>
      </c>
      <c r="M704" s="26">
        <v>664.08100000000002</v>
      </c>
      <c r="N704" s="27">
        <v>386495.38699999999</v>
      </c>
      <c r="O704" s="27">
        <v>96623.85</v>
      </c>
      <c r="P704" s="27">
        <v>96623.85</v>
      </c>
      <c r="Q704" s="27">
        <v>96623.85</v>
      </c>
      <c r="R704" s="27">
        <v>96623.85</v>
      </c>
      <c r="S704" s="74">
        <f t="shared" si="234"/>
        <v>582</v>
      </c>
      <c r="T704" s="25">
        <f t="shared" si="240"/>
        <v>0</v>
      </c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>
        <f t="shared" si="241"/>
        <v>0</v>
      </c>
      <c r="AI704" s="25"/>
      <c r="AJ704" s="25"/>
      <c r="AK704" s="25"/>
      <c r="AL704" s="25"/>
      <c r="AM704" s="25"/>
      <c r="AN704" s="25"/>
      <c r="AO704" s="25"/>
      <c r="AP704" s="25"/>
      <c r="AQ704" s="38" t="s">
        <v>1296</v>
      </c>
      <c r="AR704" s="18"/>
      <c r="AS704" s="38"/>
      <c r="AT704" s="18"/>
      <c r="AU704" s="18" t="s">
        <v>1132</v>
      </c>
      <c r="AV704" s="18"/>
      <c r="AW704" s="18"/>
      <c r="AX704" s="76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</row>
    <row r="705" spans="1:75" s="11" customFormat="1" ht="45.75" customHeight="1" x14ac:dyDescent="0.25">
      <c r="A705" s="9"/>
      <c r="B705" s="61" t="s">
        <v>1314</v>
      </c>
      <c r="C705" s="73" t="s">
        <v>1327</v>
      </c>
      <c r="D705" s="9"/>
      <c r="E705" s="73"/>
      <c r="F705" s="9"/>
      <c r="G705" s="69" t="s">
        <v>1275</v>
      </c>
      <c r="H705" s="71" t="s">
        <v>735</v>
      </c>
      <c r="I705" s="25">
        <v>134115</v>
      </c>
      <c r="J705" s="25">
        <v>0</v>
      </c>
      <c r="K705" s="25">
        <v>0</v>
      </c>
      <c r="L705" s="25">
        <v>134115</v>
      </c>
      <c r="M705" s="26">
        <v>3.6760000000000002</v>
      </c>
      <c r="N705" s="27">
        <v>493032.15480000002</v>
      </c>
      <c r="O705" s="27">
        <v>123258.04</v>
      </c>
      <c r="P705" s="27">
        <v>123258.04</v>
      </c>
      <c r="Q705" s="27">
        <v>123258.04</v>
      </c>
      <c r="R705" s="27">
        <v>123258.04</v>
      </c>
      <c r="S705" s="74">
        <f t="shared" ref="S705:S723" si="242">L705+T705</f>
        <v>134115</v>
      </c>
      <c r="T705" s="25">
        <f t="shared" si="240"/>
        <v>0</v>
      </c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>
        <f t="shared" si="241"/>
        <v>0</v>
      </c>
      <c r="AI705" s="25"/>
      <c r="AJ705" s="25"/>
      <c r="AK705" s="25"/>
      <c r="AL705" s="25"/>
      <c r="AM705" s="25"/>
      <c r="AN705" s="25"/>
      <c r="AO705" s="25"/>
      <c r="AP705" s="25"/>
      <c r="AQ705" s="38" t="s">
        <v>1296</v>
      </c>
      <c r="AR705" s="18"/>
      <c r="AS705" s="38"/>
      <c r="AT705" s="18"/>
      <c r="AU705" s="18" t="s">
        <v>1132</v>
      </c>
      <c r="AV705" s="18"/>
      <c r="AW705" s="18"/>
      <c r="AX705" s="76" t="s">
        <v>1364</v>
      </c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</row>
    <row r="706" spans="1:75" s="11" customFormat="1" ht="45.75" customHeight="1" x14ac:dyDescent="0.25">
      <c r="A706" s="9"/>
      <c r="B706" s="61" t="s">
        <v>1457</v>
      </c>
      <c r="C706" s="73" t="s">
        <v>1327</v>
      </c>
      <c r="D706" s="9" t="s">
        <v>1478</v>
      </c>
      <c r="E706" s="73"/>
      <c r="F706" s="9"/>
      <c r="G706" s="69" t="s">
        <v>1276</v>
      </c>
      <c r="H706" s="71" t="s">
        <v>325</v>
      </c>
      <c r="I706" s="25">
        <v>314134</v>
      </c>
      <c r="J706" s="25">
        <v>3930</v>
      </c>
      <c r="K706" s="25">
        <v>62170</v>
      </c>
      <c r="L706" s="25">
        <v>380234</v>
      </c>
      <c r="M706" s="26">
        <v>2.105</v>
      </c>
      <c r="N706" s="27">
        <v>800369.37569999998</v>
      </c>
      <c r="O706" s="27">
        <v>200092.34</v>
      </c>
      <c r="P706" s="27">
        <v>200092.34</v>
      </c>
      <c r="Q706" s="27">
        <v>200092.34</v>
      </c>
      <c r="R706" s="27">
        <v>200092.34</v>
      </c>
      <c r="S706" s="74">
        <f t="shared" si="242"/>
        <v>380234</v>
      </c>
      <c r="T706" s="25">
        <f t="shared" si="240"/>
        <v>0</v>
      </c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>
        <f t="shared" si="241"/>
        <v>0</v>
      </c>
      <c r="AI706" s="25"/>
      <c r="AJ706" s="25"/>
      <c r="AK706" s="25"/>
      <c r="AL706" s="25"/>
      <c r="AM706" s="25"/>
      <c r="AN706" s="25"/>
      <c r="AO706" s="25"/>
      <c r="AP706" s="25"/>
      <c r="AQ706" s="38" t="s">
        <v>1296</v>
      </c>
      <c r="AR706" s="18"/>
      <c r="AS706" s="38"/>
      <c r="AT706" s="18"/>
      <c r="AU706" s="18" t="s">
        <v>1132</v>
      </c>
      <c r="AV706" s="18"/>
      <c r="AW706" s="18"/>
      <c r="AX706" s="76" t="s">
        <v>1375</v>
      </c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</row>
    <row r="707" spans="1:75" s="11" customFormat="1" ht="45.75" customHeight="1" x14ac:dyDescent="0.25">
      <c r="A707" s="9"/>
      <c r="B707" s="61" t="s">
        <v>1457</v>
      </c>
      <c r="C707" s="73" t="s">
        <v>1327</v>
      </c>
      <c r="D707" s="9" t="s">
        <v>1478</v>
      </c>
      <c r="E707" s="73"/>
      <c r="F707" s="9"/>
      <c r="G707" s="69" t="s">
        <v>1276</v>
      </c>
      <c r="H707" s="71" t="s">
        <v>728</v>
      </c>
      <c r="I707" s="25">
        <v>359437</v>
      </c>
      <c r="J707" s="25">
        <v>3125</v>
      </c>
      <c r="K707" s="25">
        <v>69175</v>
      </c>
      <c r="L707" s="25">
        <v>431737</v>
      </c>
      <c r="M707" s="26">
        <v>0.58399999999999996</v>
      </c>
      <c r="N707" s="27">
        <v>252295.87760000001</v>
      </c>
      <c r="O707" s="27">
        <v>63073.97</v>
      </c>
      <c r="P707" s="27">
        <v>63073.97</v>
      </c>
      <c r="Q707" s="27">
        <v>63073.97</v>
      </c>
      <c r="R707" s="27">
        <v>63073.97</v>
      </c>
      <c r="S707" s="74">
        <f t="shared" si="242"/>
        <v>431737</v>
      </c>
      <c r="T707" s="25">
        <f t="shared" si="240"/>
        <v>0</v>
      </c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>
        <f t="shared" si="241"/>
        <v>0</v>
      </c>
      <c r="AI707" s="25"/>
      <c r="AJ707" s="25"/>
      <c r="AK707" s="25"/>
      <c r="AL707" s="25"/>
      <c r="AM707" s="25"/>
      <c r="AN707" s="25"/>
      <c r="AO707" s="25"/>
      <c r="AP707" s="25"/>
      <c r="AQ707" s="38" t="s">
        <v>1296</v>
      </c>
      <c r="AR707" s="18"/>
      <c r="AS707" s="38"/>
      <c r="AT707" s="18"/>
      <c r="AU707" s="18" t="s">
        <v>1132</v>
      </c>
      <c r="AV707" s="18"/>
      <c r="AW707" s="18"/>
      <c r="AX707" s="76" t="s">
        <v>1375</v>
      </c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</row>
    <row r="708" spans="1:75" s="11" customFormat="1" ht="45.75" customHeight="1" x14ac:dyDescent="0.25">
      <c r="A708" s="9"/>
      <c r="B708" s="61" t="s">
        <v>1457</v>
      </c>
      <c r="C708" s="73" t="s">
        <v>1327</v>
      </c>
      <c r="D708" s="9" t="s">
        <v>1478</v>
      </c>
      <c r="E708" s="73"/>
      <c r="F708" s="9"/>
      <c r="G708" s="69" t="s">
        <v>1276</v>
      </c>
      <c r="H708" s="71" t="s">
        <v>635</v>
      </c>
      <c r="I708" s="25">
        <v>470146</v>
      </c>
      <c r="J708" s="25">
        <v>8310</v>
      </c>
      <c r="K708" s="25">
        <v>70690</v>
      </c>
      <c r="L708" s="25">
        <v>549146</v>
      </c>
      <c r="M708" s="26">
        <v>1.109</v>
      </c>
      <c r="N708" s="27">
        <v>609067.7132</v>
      </c>
      <c r="O708" s="27">
        <v>152266.93</v>
      </c>
      <c r="P708" s="27">
        <v>152266.93</v>
      </c>
      <c r="Q708" s="27">
        <v>152266.93</v>
      </c>
      <c r="R708" s="27">
        <v>152266.93</v>
      </c>
      <c r="S708" s="74">
        <f t="shared" si="242"/>
        <v>549146</v>
      </c>
      <c r="T708" s="25">
        <f t="shared" si="240"/>
        <v>0</v>
      </c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>
        <f t="shared" si="241"/>
        <v>0</v>
      </c>
      <c r="AI708" s="25"/>
      <c r="AJ708" s="25"/>
      <c r="AK708" s="25"/>
      <c r="AL708" s="25"/>
      <c r="AM708" s="25"/>
      <c r="AN708" s="25"/>
      <c r="AO708" s="25"/>
      <c r="AP708" s="25"/>
      <c r="AQ708" s="38" t="s">
        <v>1296</v>
      </c>
      <c r="AR708" s="18"/>
      <c r="AS708" s="38"/>
      <c r="AT708" s="18"/>
      <c r="AU708" s="18" t="s">
        <v>1132</v>
      </c>
      <c r="AV708" s="18"/>
      <c r="AW708" s="18"/>
      <c r="AX708" s="76" t="s">
        <v>1375</v>
      </c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</row>
    <row r="709" spans="1:75" s="11" customFormat="1" ht="45.75" customHeight="1" x14ac:dyDescent="0.25">
      <c r="A709" s="9"/>
      <c r="B709" s="61" t="s">
        <v>1457</v>
      </c>
      <c r="C709" s="73" t="s">
        <v>1327</v>
      </c>
      <c r="D709" s="9" t="s">
        <v>1478</v>
      </c>
      <c r="E709" s="73"/>
      <c r="F709" s="9"/>
      <c r="G709" s="69" t="s">
        <v>1276</v>
      </c>
      <c r="H709" s="71" t="s">
        <v>745</v>
      </c>
      <c r="I709" s="25">
        <v>2800</v>
      </c>
      <c r="J709" s="25">
        <v>50</v>
      </c>
      <c r="K709" s="25">
        <v>0</v>
      </c>
      <c r="L709" s="25">
        <v>2850</v>
      </c>
      <c r="M709" s="26">
        <v>13.273999999999999</v>
      </c>
      <c r="N709" s="27">
        <v>37829.868300000002</v>
      </c>
      <c r="O709" s="27">
        <v>9457.4699999999993</v>
      </c>
      <c r="P709" s="27">
        <v>9457.4699999999993</v>
      </c>
      <c r="Q709" s="27">
        <v>9457.4699999999993</v>
      </c>
      <c r="R709" s="27">
        <v>9457.4699999999993</v>
      </c>
      <c r="S709" s="74">
        <f t="shared" si="242"/>
        <v>2850</v>
      </c>
      <c r="T709" s="25">
        <f t="shared" si="240"/>
        <v>0</v>
      </c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>
        <f t="shared" si="241"/>
        <v>0</v>
      </c>
      <c r="AI709" s="25"/>
      <c r="AJ709" s="25"/>
      <c r="AK709" s="25"/>
      <c r="AL709" s="25"/>
      <c r="AM709" s="25"/>
      <c r="AN709" s="25"/>
      <c r="AO709" s="25"/>
      <c r="AP709" s="25"/>
      <c r="AQ709" s="38" t="s">
        <v>1296</v>
      </c>
      <c r="AR709" s="18"/>
      <c r="AS709" s="38"/>
      <c r="AT709" s="18"/>
      <c r="AU709" s="18" t="s">
        <v>1132</v>
      </c>
      <c r="AV709" s="18"/>
      <c r="AW709" s="18"/>
      <c r="AX709" s="76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</row>
    <row r="710" spans="1:75" s="11" customFormat="1" ht="45.75" customHeight="1" x14ac:dyDescent="0.25">
      <c r="A710" s="9"/>
      <c r="B710" s="61" t="s">
        <v>1457</v>
      </c>
      <c r="C710" s="73" t="s">
        <v>1327</v>
      </c>
      <c r="D710" s="9" t="s">
        <v>1478</v>
      </c>
      <c r="E710" s="73"/>
      <c r="F710" s="9"/>
      <c r="G710" s="69" t="s">
        <v>1276</v>
      </c>
      <c r="H710" s="71" t="s">
        <v>746</v>
      </c>
      <c r="I710" s="25">
        <v>132</v>
      </c>
      <c r="J710" s="25">
        <v>25</v>
      </c>
      <c r="K710" s="25">
        <v>20</v>
      </c>
      <c r="L710" s="25">
        <v>177</v>
      </c>
      <c r="M710" s="26">
        <v>492.99099999999999</v>
      </c>
      <c r="N710" s="27">
        <v>87259.411399999997</v>
      </c>
      <c r="O710" s="27">
        <v>21814.85</v>
      </c>
      <c r="P710" s="27">
        <v>21814.85</v>
      </c>
      <c r="Q710" s="27">
        <v>21814.85</v>
      </c>
      <c r="R710" s="27">
        <v>21814.85</v>
      </c>
      <c r="S710" s="74">
        <f t="shared" si="242"/>
        <v>177</v>
      </c>
      <c r="T710" s="25">
        <f t="shared" si="240"/>
        <v>0</v>
      </c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>
        <f t="shared" si="241"/>
        <v>0</v>
      </c>
      <c r="AI710" s="25"/>
      <c r="AJ710" s="25"/>
      <c r="AK710" s="25"/>
      <c r="AL710" s="25"/>
      <c r="AM710" s="25"/>
      <c r="AN710" s="25"/>
      <c r="AO710" s="25"/>
      <c r="AP710" s="25"/>
      <c r="AQ710" s="38" t="s">
        <v>1296</v>
      </c>
      <c r="AR710" s="18"/>
      <c r="AS710" s="38"/>
      <c r="AT710" s="18"/>
      <c r="AU710" s="18" t="s">
        <v>1132</v>
      </c>
      <c r="AV710" s="18"/>
      <c r="AW710" s="18"/>
      <c r="AX710" s="76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</row>
    <row r="711" spans="1:75" s="11" customFormat="1" ht="45.75" customHeight="1" x14ac:dyDescent="0.25">
      <c r="A711" s="9"/>
      <c r="B711" s="61" t="s">
        <v>1514</v>
      </c>
      <c r="C711" s="73" t="s">
        <v>1327</v>
      </c>
      <c r="D711" s="9" t="s">
        <v>1478</v>
      </c>
      <c r="E711" s="73"/>
      <c r="F711" s="9"/>
      <c r="G711" s="69" t="s">
        <v>1277</v>
      </c>
      <c r="H711" s="71" t="s">
        <v>747</v>
      </c>
      <c r="I711" s="25">
        <v>56140</v>
      </c>
      <c r="J711" s="25">
        <v>0</v>
      </c>
      <c r="K711" s="25">
        <v>0</v>
      </c>
      <c r="L711" s="25">
        <v>56140</v>
      </c>
      <c r="M711" s="26">
        <v>9.9079999999999995</v>
      </c>
      <c r="N711" s="27">
        <v>556208.42539999995</v>
      </c>
      <c r="O711" s="27">
        <v>139052.10999999999</v>
      </c>
      <c r="P711" s="27">
        <v>139052.10999999999</v>
      </c>
      <c r="Q711" s="27">
        <v>139052.10999999999</v>
      </c>
      <c r="R711" s="27">
        <v>139052.10999999999</v>
      </c>
      <c r="S711" s="74">
        <f t="shared" si="242"/>
        <v>56140</v>
      </c>
      <c r="T711" s="25">
        <f t="shared" si="240"/>
        <v>0</v>
      </c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>
        <f t="shared" si="241"/>
        <v>0</v>
      </c>
      <c r="AI711" s="25"/>
      <c r="AJ711" s="25"/>
      <c r="AK711" s="25"/>
      <c r="AL711" s="25"/>
      <c r="AM711" s="25"/>
      <c r="AN711" s="25"/>
      <c r="AO711" s="25"/>
      <c r="AP711" s="25"/>
      <c r="AQ711" s="38" t="s">
        <v>1296</v>
      </c>
      <c r="AR711" s="18"/>
      <c r="AS711" s="38"/>
      <c r="AT711" s="18"/>
      <c r="AU711" s="18" t="s">
        <v>1132</v>
      </c>
      <c r="AV711" s="18"/>
      <c r="AW711" s="18"/>
      <c r="AX711" s="76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</row>
    <row r="712" spans="1:75" s="11" customFormat="1" ht="45.75" customHeight="1" x14ac:dyDescent="0.25">
      <c r="A712" s="9"/>
      <c r="B712" s="61" t="s">
        <v>1514</v>
      </c>
      <c r="C712" s="73" t="s">
        <v>1327</v>
      </c>
      <c r="D712" s="9" t="s">
        <v>1478</v>
      </c>
      <c r="E712" s="73"/>
      <c r="F712" s="9"/>
      <c r="G712" s="69" t="s">
        <v>1277</v>
      </c>
      <c r="H712" s="71" t="s">
        <v>748</v>
      </c>
      <c r="I712" s="25">
        <v>152100</v>
      </c>
      <c r="J712" s="25">
        <v>0</v>
      </c>
      <c r="K712" s="25">
        <v>0</v>
      </c>
      <c r="L712" s="25">
        <v>152100</v>
      </c>
      <c r="M712" s="26">
        <v>28.044</v>
      </c>
      <c r="N712" s="27">
        <v>4265490.7269000001</v>
      </c>
      <c r="O712" s="27">
        <v>1066372.68</v>
      </c>
      <c r="P712" s="27">
        <v>1066372.68</v>
      </c>
      <c r="Q712" s="27">
        <v>1066372.68</v>
      </c>
      <c r="R712" s="27">
        <v>1066372.68</v>
      </c>
      <c r="S712" s="74">
        <f t="shared" si="242"/>
        <v>152100</v>
      </c>
      <c r="T712" s="25">
        <f t="shared" si="240"/>
        <v>0</v>
      </c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>
        <f t="shared" si="241"/>
        <v>0</v>
      </c>
      <c r="AI712" s="25"/>
      <c r="AJ712" s="25"/>
      <c r="AK712" s="25"/>
      <c r="AL712" s="25"/>
      <c r="AM712" s="25"/>
      <c r="AN712" s="25"/>
      <c r="AO712" s="25"/>
      <c r="AP712" s="25"/>
      <c r="AQ712" s="38" t="s">
        <v>1296</v>
      </c>
      <c r="AR712" s="18"/>
      <c r="AS712" s="38"/>
      <c r="AT712" s="18"/>
      <c r="AU712" s="18" t="s">
        <v>1132</v>
      </c>
      <c r="AV712" s="18"/>
      <c r="AW712" s="18"/>
      <c r="AX712" s="76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</row>
    <row r="713" spans="1:75" s="11" customFormat="1" ht="45.75" customHeight="1" x14ac:dyDescent="0.25">
      <c r="A713" s="9"/>
      <c r="B713" s="61" t="s">
        <v>1516</v>
      </c>
      <c r="C713" s="73" t="s">
        <v>1327</v>
      </c>
      <c r="D713" s="9"/>
      <c r="E713" s="73"/>
      <c r="F713" s="9"/>
      <c r="G713" s="69" t="s">
        <v>1277</v>
      </c>
      <c r="H713" s="71" t="s">
        <v>618</v>
      </c>
      <c r="I713" s="25">
        <v>0</v>
      </c>
      <c r="J713" s="25">
        <v>15040</v>
      </c>
      <c r="K713" s="25">
        <v>0</v>
      </c>
      <c r="L713" s="25">
        <v>15040</v>
      </c>
      <c r="M713" s="26">
        <v>336.07799999999997</v>
      </c>
      <c r="N713" s="27">
        <v>5054608.0290000001</v>
      </c>
      <c r="O713" s="27">
        <v>1263652.01</v>
      </c>
      <c r="P713" s="27">
        <v>1263652.01</v>
      </c>
      <c r="Q713" s="27">
        <v>1263652.01</v>
      </c>
      <c r="R713" s="27">
        <v>1263652.01</v>
      </c>
      <c r="S713" s="74">
        <f t="shared" si="242"/>
        <v>15040</v>
      </c>
      <c r="T713" s="25">
        <f t="shared" si="240"/>
        <v>0</v>
      </c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>
        <f t="shared" si="241"/>
        <v>0</v>
      </c>
      <c r="AI713" s="25"/>
      <c r="AJ713" s="25"/>
      <c r="AK713" s="25"/>
      <c r="AL713" s="25"/>
      <c r="AM713" s="25"/>
      <c r="AN713" s="25"/>
      <c r="AO713" s="25"/>
      <c r="AP713" s="25"/>
      <c r="AQ713" s="38" t="s">
        <v>1296</v>
      </c>
      <c r="AR713" s="18"/>
      <c r="AS713" s="38"/>
      <c r="AT713" s="18" t="s">
        <v>1170</v>
      </c>
      <c r="AU713" s="18"/>
      <c r="AV713" s="18"/>
      <c r="AW713" s="18"/>
      <c r="AX713" s="76" t="s">
        <v>1363</v>
      </c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</row>
    <row r="714" spans="1:75" s="11" customFormat="1" ht="45.75" customHeight="1" x14ac:dyDescent="0.25">
      <c r="A714" s="9"/>
      <c r="B714" s="61" t="s">
        <v>1516</v>
      </c>
      <c r="C714" s="73" t="s">
        <v>1327</v>
      </c>
      <c r="D714" s="9"/>
      <c r="E714" s="73"/>
      <c r="F714" s="9"/>
      <c r="G714" s="69" t="s">
        <v>1277</v>
      </c>
      <c r="H714" s="71" t="s">
        <v>644</v>
      </c>
      <c r="I714" s="25">
        <v>9060</v>
      </c>
      <c r="J714" s="25">
        <v>360</v>
      </c>
      <c r="K714" s="25">
        <v>0</v>
      </c>
      <c r="L714" s="25">
        <v>9420</v>
      </c>
      <c r="M714" s="26">
        <v>197.012</v>
      </c>
      <c r="N714" s="27">
        <v>1855848.8669</v>
      </c>
      <c r="O714" s="27">
        <v>463962.22</v>
      </c>
      <c r="P714" s="27">
        <v>463962.22</v>
      </c>
      <c r="Q714" s="27">
        <v>463962.22</v>
      </c>
      <c r="R714" s="27">
        <v>463962.22</v>
      </c>
      <c r="S714" s="74">
        <f t="shared" si="242"/>
        <v>9420</v>
      </c>
      <c r="T714" s="25">
        <f t="shared" si="240"/>
        <v>0</v>
      </c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>
        <f t="shared" si="241"/>
        <v>0</v>
      </c>
      <c r="AI714" s="25"/>
      <c r="AJ714" s="25"/>
      <c r="AK714" s="25"/>
      <c r="AL714" s="25"/>
      <c r="AM714" s="25"/>
      <c r="AN714" s="25"/>
      <c r="AO714" s="25"/>
      <c r="AP714" s="25"/>
      <c r="AQ714" s="38" t="s">
        <v>1296</v>
      </c>
      <c r="AR714" s="18"/>
      <c r="AS714" s="38"/>
      <c r="AT714" s="18" t="s">
        <v>1170</v>
      </c>
      <c r="AU714" s="18"/>
      <c r="AV714" s="18"/>
      <c r="AW714" s="18"/>
      <c r="AX714" s="76" t="s">
        <v>1363</v>
      </c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</row>
    <row r="715" spans="1:75" s="11" customFormat="1" ht="45.75" customHeight="1" x14ac:dyDescent="0.25">
      <c r="A715" s="9"/>
      <c r="B715" s="61"/>
      <c r="C715" s="73"/>
      <c r="D715" s="9"/>
      <c r="E715" s="73" t="s">
        <v>1641</v>
      </c>
      <c r="F715" s="9"/>
      <c r="G715" s="69" t="s">
        <v>1636</v>
      </c>
      <c r="H715" s="71" t="s">
        <v>1091</v>
      </c>
      <c r="I715" s="25">
        <v>16</v>
      </c>
      <c r="J715" s="25">
        <v>0</v>
      </c>
      <c r="K715" s="25">
        <v>0</v>
      </c>
      <c r="L715" s="25">
        <v>16</v>
      </c>
      <c r="M715" s="26">
        <v>15302.43</v>
      </c>
      <c r="N715" s="27">
        <v>244838.92</v>
      </c>
      <c r="O715" s="27">
        <v>244838.92</v>
      </c>
      <c r="P715" s="27"/>
      <c r="Q715" s="27"/>
      <c r="R715" s="27"/>
      <c r="S715" s="74">
        <f t="shared" si="242"/>
        <v>16</v>
      </c>
      <c r="T715" s="25">
        <f t="shared" ref="T715:T723" si="243">U715+V715+W715+X715+Y715+Z715+AA715+AB715+AC715+AD715+AE715+AF715+AG715+AH715</f>
        <v>0</v>
      </c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38"/>
      <c r="AR715" s="18"/>
      <c r="AS715" s="38"/>
      <c r="AT715" s="18"/>
      <c r="AU715" s="18"/>
      <c r="AV715" s="18"/>
      <c r="AW715" s="18"/>
      <c r="AX715" s="76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</row>
    <row r="716" spans="1:75" s="11" customFormat="1" ht="45.75" customHeight="1" x14ac:dyDescent="0.25">
      <c r="A716" s="9"/>
      <c r="B716" s="61"/>
      <c r="C716" s="73"/>
      <c r="D716" s="9"/>
      <c r="E716" s="73" t="s">
        <v>1641</v>
      </c>
      <c r="F716" s="9"/>
      <c r="G716" s="69" t="s">
        <v>1632</v>
      </c>
      <c r="H716" s="71" t="s">
        <v>1633</v>
      </c>
      <c r="I716" s="25">
        <v>240</v>
      </c>
      <c r="J716" s="25">
        <v>0</v>
      </c>
      <c r="K716" s="25">
        <v>0</v>
      </c>
      <c r="L716" s="25">
        <v>240</v>
      </c>
      <c r="M716" s="26">
        <v>18.18</v>
      </c>
      <c r="N716" s="27">
        <v>4363.2</v>
      </c>
      <c r="O716" s="27">
        <v>4363.2</v>
      </c>
      <c r="P716" s="27"/>
      <c r="Q716" s="27"/>
      <c r="R716" s="27"/>
      <c r="S716" s="74">
        <f t="shared" si="242"/>
        <v>240</v>
      </c>
      <c r="T716" s="25">
        <f t="shared" si="243"/>
        <v>0</v>
      </c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38"/>
      <c r="AR716" s="18"/>
      <c r="AS716" s="38"/>
      <c r="AT716" s="18"/>
      <c r="AU716" s="18"/>
      <c r="AV716" s="18"/>
      <c r="AW716" s="18"/>
      <c r="AX716" s="76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</row>
    <row r="717" spans="1:75" s="11" customFormat="1" ht="45.75" customHeight="1" x14ac:dyDescent="0.25">
      <c r="A717" s="9"/>
      <c r="B717" s="61"/>
      <c r="C717" s="73"/>
      <c r="D717" s="9"/>
      <c r="E717" s="73" t="s">
        <v>1641</v>
      </c>
      <c r="F717" s="9"/>
      <c r="G717" s="69" t="s">
        <v>1632</v>
      </c>
      <c r="H717" s="71" t="s">
        <v>554</v>
      </c>
      <c r="I717" s="25">
        <v>7224</v>
      </c>
      <c r="J717" s="25">
        <v>0</v>
      </c>
      <c r="K717" s="25">
        <v>0</v>
      </c>
      <c r="L717" s="25">
        <v>7224</v>
      </c>
      <c r="M717" s="26">
        <v>75.760000000000005</v>
      </c>
      <c r="N717" s="27">
        <v>547290.24</v>
      </c>
      <c r="O717" s="27">
        <v>547290.24</v>
      </c>
      <c r="P717" s="27"/>
      <c r="Q717" s="27"/>
      <c r="R717" s="27"/>
      <c r="S717" s="74">
        <f t="shared" si="242"/>
        <v>7224</v>
      </c>
      <c r="T717" s="25">
        <f t="shared" si="243"/>
        <v>0</v>
      </c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38"/>
      <c r="AR717" s="18"/>
      <c r="AS717" s="38"/>
      <c r="AT717" s="18"/>
      <c r="AU717" s="18"/>
      <c r="AV717" s="18"/>
      <c r="AW717" s="18"/>
      <c r="AX717" s="76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</row>
    <row r="718" spans="1:75" s="11" customFormat="1" ht="45.75" customHeight="1" x14ac:dyDescent="0.25">
      <c r="A718" s="9"/>
      <c r="B718" s="61"/>
      <c r="C718" s="73"/>
      <c r="D718" s="9"/>
      <c r="E718" s="73" t="s">
        <v>1641</v>
      </c>
      <c r="F718" s="9"/>
      <c r="G718" s="69" t="s">
        <v>1634</v>
      </c>
      <c r="H718" s="71" t="s">
        <v>735</v>
      </c>
      <c r="I718" s="25">
        <v>10400</v>
      </c>
      <c r="J718" s="25">
        <v>0</v>
      </c>
      <c r="K718" s="25">
        <v>0</v>
      </c>
      <c r="L718" s="25">
        <v>10400</v>
      </c>
      <c r="M718" s="26">
        <v>1.08</v>
      </c>
      <c r="N718" s="27">
        <v>11255.7</v>
      </c>
      <c r="O718" s="27">
        <v>11255.7</v>
      </c>
      <c r="P718" s="27"/>
      <c r="Q718" s="27"/>
      <c r="R718" s="27"/>
      <c r="S718" s="74">
        <f t="shared" si="242"/>
        <v>10400</v>
      </c>
      <c r="T718" s="25">
        <f t="shared" si="243"/>
        <v>0</v>
      </c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38"/>
      <c r="AR718" s="18"/>
      <c r="AS718" s="38"/>
      <c r="AT718" s="18"/>
      <c r="AU718" s="18"/>
      <c r="AV718" s="18"/>
      <c r="AW718" s="18"/>
      <c r="AX718" s="76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</row>
    <row r="719" spans="1:75" s="11" customFormat="1" ht="45.75" customHeight="1" x14ac:dyDescent="0.25">
      <c r="A719" s="9"/>
      <c r="B719" s="61"/>
      <c r="C719" s="73"/>
      <c r="D719" s="9"/>
      <c r="E719" s="73" t="s">
        <v>1641</v>
      </c>
      <c r="F719" s="9"/>
      <c r="G719" s="69" t="s">
        <v>1634</v>
      </c>
      <c r="H719" s="71" t="s">
        <v>736</v>
      </c>
      <c r="I719" s="25">
        <v>42200</v>
      </c>
      <c r="J719" s="25">
        <v>0</v>
      </c>
      <c r="K719" s="25">
        <v>0</v>
      </c>
      <c r="L719" s="25">
        <v>42200</v>
      </c>
      <c r="M719" s="26">
        <v>2.0699999999999998</v>
      </c>
      <c r="N719" s="27">
        <v>87403.06</v>
      </c>
      <c r="O719" s="27">
        <v>87403.06</v>
      </c>
      <c r="P719" s="27"/>
      <c r="Q719" s="27"/>
      <c r="R719" s="27"/>
      <c r="S719" s="74">
        <f t="shared" si="242"/>
        <v>42200</v>
      </c>
      <c r="T719" s="25">
        <f t="shared" si="243"/>
        <v>0</v>
      </c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38"/>
      <c r="AR719" s="18"/>
      <c r="AS719" s="38"/>
      <c r="AT719" s="18"/>
      <c r="AU719" s="18"/>
      <c r="AV719" s="18"/>
      <c r="AW719" s="18"/>
      <c r="AX719" s="76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</row>
    <row r="720" spans="1:75" s="11" customFormat="1" ht="45.75" customHeight="1" x14ac:dyDescent="0.25">
      <c r="A720" s="9"/>
      <c r="B720" s="61"/>
      <c r="C720" s="73"/>
      <c r="D720" s="9"/>
      <c r="E720" s="73" t="s">
        <v>1641</v>
      </c>
      <c r="F720" s="9"/>
      <c r="G720" s="69" t="s">
        <v>1634</v>
      </c>
      <c r="H720" s="71" t="s">
        <v>737</v>
      </c>
      <c r="I720" s="25">
        <v>210300</v>
      </c>
      <c r="J720" s="25">
        <v>0</v>
      </c>
      <c r="K720" s="25">
        <v>0</v>
      </c>
      <c r="L720" s="25">
        <v>210300</v>
      </c>
      <c r="M720" s="26">
        <v>1.86</v>
      </c>
      <c r="N720" s="27">
        <v>390507</v>
      </c>
      <c r="O720" s="27">
        <v>390507</v>
      </c>
      <c r="P720" s="27"/>
      <c r="Q720" s="27"/>
      <c r="R720" s="27"/>
      <c r="S720" s="74">
        <f t="shared" si="242"/>
        <v>210300</v>
      </c>
      <c r="T720" s="25">
        <f t="shared" si="243"/>
        <v>0</v>
      </c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38"/>
      <c r="AR720" s="18"/>
      <c r="AS720" s="38"/>
      <c r="AT720" s="18"/>
      <c r="AU720" s="18"/>
      <c r="AV720" s="18"/>
      <c r="AW720" s="18"/>
      <c r="AX720" s="76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</row>
    <row r="721" spans="1:75" s="11" customFormat="1" ht="45.75" customHeight="1" x14ac:dyDescent="0.25">
      <c r="A721" s="9"/>
      <c r="B721" s="61"/>
      <c r="C721" s="73"/>
      <c r="D721" s="9"/>
      <c r="E721" s="73" t="s">
        <v>1641</v>
      </c>
      <c r="F721" s="9"/>
      <c r="G721" s="69" t="s">
        <v>1634</v>
      </c>
      <c r="H721" s="71" t="s">
        <v>738</v>
      </c>
      <c r="I721" s="25">
        <v>708450</v>
      </c>
      <c r="J721" s="25">
        <v>0</v>
      </c>
      <c r="K721" s="25">
        <v>0</v>
      </c>
      <c r="L721" s="25">
        <v>708450</v>
      </c>
      <c r="M721" s="26">
        <v>3.7</v>
      </c>
      <c r="N721" s="27">
        <v>2621317.64</v>
      </c>
      <c r="O721" s="27">
        <v>2621317.64</v>
      </c>
      <c r="P721" s="27"/>
      <c r="Q721" s="27"/>
      <c r="R721" s="27"/>
      <c r="S721" s="74">
        <f t="shared" si="242"/>
        <v>708450</v>
      </c>
      <c r="T721" s="25">
        <f t="shared" si="243"/>
        <v>0</v>
      </c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38"/>
      <c r="AR721" s="18"/>
      <c r="AS721" s="38"/>
      <c r="AT721" s="18"/>
      <c r="AU721" s="18"/>
      <c r="AV721" s="18"/>
      <c r="AW721" s="18"/>
      <c r="AX721" s="76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</row>
    <row r="722" spans="1:75" s="11" customFormat="1" ht="45.75" customHeight="1" x14ac:dyDescent="0.25">
      <c r="A722" s="9"/>
      <c r="B722" s="61"/>
      <c r="C722" s="73"/>
      <c r="D722" s="9"/>
      <c r="E722" s="73" t="s">
        <v>1641</v>
      </c>
      <c r="F722" s="9"/>
      <c r="G722" s="69" t="s">
        <v>1634</v>
      </c>
      <c r="H722" s="71" t="s">
        <v>739</v>
      </c>
      <c r="I722" s="25">
        <v>116200</v>
      </c>
      <c r="J722" s="25">
        <v>0</v>
      </c>
      <c r="K722" s="25">
        <v>0</v>
      </c>
      <c r="L722" s="25">
        <v>116200</v>
      </c>
      <c r="M722" s="26">
        <v>18.48</v>
      </c>
      <c r="N722" s="27">
        <v>2147189.65</v>
      </c>
      <c r="O722" s="27">
        <v>2147189.65</v>
      </c>
      <c r="P722" s="27"/>
      <c r="Q722" s="27"/>
      <c r="R722" s="27"/>
      <c r="S722" s="74">
        <f t="shared" si="242"/>
        <v>116200</v>
      </c>
      <c r="T722" s="25">
        <f t="shared" si="243"/>
        <v>0</v>
      </c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38"/>
      <c r="AR722" s="18"/>
      <c r="AS722" s="38"/>
      <c r="AT722" s="18"/>
      <c r="AU722" s="18"/>
      <c r="AV722" s="18"/>
      <c r="AW722" s="18"/>
      <c r="AX722" s="76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</row>
    <row r="723" spans="1:75" s="11" customFormat="1" ht="45.75" customHeight="1" x14ac:dyDescent="0.25">
      <c r="A723" s="9"/>
      <c r="B723" s="61"/>
      <c r="C723" s="73"/>
      <c r="D723" s="9"/>
      <c r="E723" s="73" t="s">
        <v>1641</v>
      </c>
      <c r="F723" s="9"/>
      <c r="G723" s="69" t="s">
        <v>1635</v>
      </c>
      <c r="H723" s="71" t="s">
        <v>618</v>
      </c>
      <c r="I723" s="25">
        <v>3569</v>
      </c>
      <c r="J723" s="25">
        <v>0</v>
      </c>
      <c r="K723" s="25">
        <v>0</v>
      </c>
      <c r="L723" s="25">
        <v>3569</v>
      </c>
      <c r="M723" s="26">
        <v>319.52999999999997</v>
      </c>
      <c r="N723" s="27">
        <v>1140394</v>
      </c>
      <c r="O723" s="27">
        <v>1140394</v>
      </c>
      <c r="P723" s="27"/>
      <c r="Q723" s="27"/>
      <c r="R723" s="27"/>
      <c r="S723" s="74">
        <f t="shared" si="242"/>
        <v>3569</v>
      </c>
      <c r="T723" s="25">
        <f t="shared" si="243"/>
        <v>0</v>
      </c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38"/>
      <c r="AR723" s="18"/>
      <c r="AS723" s="38"/>
      <c r="AT723" s="18"/>
      <c r="AU723" s="18"/>
      <c r="AV723" s="18"/>
      <c r="AW723" s="18"/>
      <c r="AX723" s="76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</row>
    <row r="724" spans="1:75" s="11" customFormat="1" ht="20.25" customHeight="1" x14ac:dyDescent="0.25">
      <c r="A724" s="9"/>
      <c r="B724" s="61"/>
      <c r="C724" s="73"/>
      <c r="D724" s="9"/>
      <c r="E724" s="73"/>
      <c r="F724" s="87" t="s">
        <v>749</v>
      </c>
      <c r="G724" s="89" t="s">
        <v>750</v>
      </c>
      <c r="H724" s="71"/>
      <c r="I724" s="25"/>
      <c r="J724" s="25"/>
      <c r="K724" s="25"/>
      <c r="L724" s="25"/>
      <c r="M724" s="26"/>
      <c r="N724" s="27"/>
      <c r="O724" s="27"/>
      <c r="P724" s="27"/>
      <c r="Q724" s="27"/>
      <c r="R724" s="27"/>
      <c r="S724" s="74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38"/>
      <c r="AR724" s="18"/>
      <c r="AS724" s="38"/>
      <c r="AT724" s="18"/>
      <c r="AU724" s="18"/>
      <c r="AV724" s="18"/>
      <c r="AW724" s="18"/>
      <c r="AX724" s="76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</row>
    <row r="725" spans="1:75" s="11" customFormat="1" ht="20.25" customHeight="1" x14ac:dyDescent="0.25">
      <c r="A725" s="9"/>
      <c r="B725" s="61"/>
      <c r="C725" s="73"/>
      <c r="D725" s="9"/>
      <c r="E725" s="73"/>
      <c r="F725" s="87" t="s">
        <v>751</v>
      </c>
      <c r="G725" s="89" t="s">
        <v>752</v>
      </c>
      <c r="H725" s="71"/>
      <c r="I725" s="25"/>
      <c r="J725" s="25"/>
      <c r="K725" s="25"/>
      <c r="L725" s="25"/>
      <c r="M725" s="26"/>
      <c r="N725" s="27"/>
      <c r="O725" s="27"/>
      <c r="P725" s="27"/>
      <c r="Q725" s="27"/>
      <c r="R725" s="27"/>
      <c r="S725" s="74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38" t="s">
        <v>1127</v>
      </c>
      <c r="AR725" s="18"/>
      <c r="AS725" s="38" t="s">
        <v>1171</v>
      </c>
      <c r="AT725" s="18"/>
      <c r="AU725" s="18"/>
      <c r="AV725" s="18"/>
      <c r="AW725" s="18"/>
      <c r="AX725" s="76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</row>
    <row r="726" spans="1:75" s="11" customFormat="1" ht="45.75" customHeight="1" x14ac:dyDescent="0.25">
      <c r="A726" s="9"/>
      <c r="B726" s="61"/>
      <c r="C726" s="73" t="s">
        <v>1305</v>
      </c>
      <c r="D726" s="9"/>
      <c r="E726" s="73"/>
      <c r="F726" s="9"/>
      <c r="G726" s="69" t="s">
        <v>753</v>
      </c>
      <c r="H726" s="71" t="s">
        <v>754</v>
      </c>
      <c r="I726" s="25">
        <v>0</v>
      </c>
      <c r="J726" s="25">
        <v>6500</v>
      </c>
      <c r="K726" s="25">
        <v>85500</v>
      </c>
      <c r="L726" s="25">
        <v>92000</v>
      </c>
      <c r="M726" s="26">
        <v>0.626</v>
      </c>
      <c r="N726" s="27">
        <v>57602.58</v>
      </c>
      <c r="O726" s="27">
        <v>14400.64</v>
      </c>
      <c r="P726" s="27">
        <v>14400.64</v>
      </c>
      <c r="Q726" s="27">
        <v>14400.64</v>
      </c>
      <c r="R726" s="27">
        <v>14400.64</v>
      </c>
      <c r="S726" s="74">
        <f>L726+T726</f>
        <v>92000</v>
      </c>
      <c r="T726" s="25">
        <f t="shared" si="240"/>
        <v>0</v>
      </c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>
        <f t="shared" si="241"/>
        <v>0</v>
      </c>
      <c r="AI726" s="25"/>
      <c r="AJ726" s="25"/>
      <c r="AK726" s="25"/>
      <c r="AL726" s="25"/>
      <c r="AM726" s="25"/>
      <c r="AN726" s="25"/>
      <c r="AO726" s="25"/>
      <c r="AP726" s="25"/>
      <c r="AQ726" s="38" t="s">
        <v>1296</v>
      </c>
      <c r="AR726" s="18"/>
      <c r="AS726" s="38"/>
      <c r="AT726" s="18"/>
      <c r="AU726" s="18" t="s">
        <v>1132</v>
      </c>
      <c r="AV726" s="18"/>
      <c r="AW726" s="18"/>
      <c r="AX726" s="76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</row>
    <row r="727" spans="1:75" s="11" customFormat="1" ht="72" customHeight="1" x14ac:dyDescent="0.25">
      <c r="A727" s="9"/>
      <c r="B727" s="61"/>
      <c r="C727" s="73" t="s">
        <v>1305</v>
      </c>
      <c r="D727" s="9"/>
      <c r="E727" s="73"/>
      <c r="F727" s="9"/>
      <c r="G727" s="69" t="s">
        <v>753</v>
      </c>
      <c r="H727" s="71" t="s">
        <v>755</v>
      </c>
      <c r="I727" s="25">
        <v>0</v>
      </c>
      <c r="J727" s="25">
        <v>146705</v>
      </c>
      <c r="K727" s="25">
        <v>58945</v>
      </c>
      <c r="L727" s="25">
        <v>205650</v>
      </c>
      <c r="M727" s="26">
        <v>1.7769999999999999</v>
      </c>
      <c r="N727" s="27">
        <v>365434.70309999998</v>
      </c>
      <c r="O727" s="27">
        <v>91358.68</v>
      </c>
      <c r="P727" s="27">
        <v>91358.68</v>
      </c>
      <c r="Q727" s="27">
        <v>91358.68</v>
      </c>
      <c r="R727" s="27">
        <v>91358.68</v>
      </c>
      <c r="S727" s="74">
        <f>L727+T727</f>
        <v>217450</v>
      </c>
      <c r="T727" s="25">
        <f t="shared" si="240"/>
        <v>11800</v>
      </c>
      <c r="U727" s="25"/>
      <c r="V727" s="25">
        <v>4000</v>
      </c>
      <c r="W727" s="25"/>
      <c r="X727" s="25">
        <v>1200</v>
      </c>
      <c r="Y727" s="25"/>
      <c r="Z727" s="25">
        <v>4000</v>
      </c>
      <c r="AA727" s="25"/>
      <c r="AB727" s="25"/>
      <c r="AC727" s="25"/>
      <c r="AD727" s="25"/>
      <c r="AE727" s="25"/>
      <c r="AF727" s="25"/>
      <c r="AG727" s="25">
        <v>2500</v>
      </c>
      <c r="AH727" s="25">
        <f t="shared" si="241"/>
        <v>100</v>
      </c>
      <c r="AI727" s="25"/>
      <c r="AJ727" s="25"/>
      <c r="AK727" s="25"/>
      <c r="AL727" s="25"/>
      <c r="AM727" s="25"/>
      <c r="AN727" s="25"/>
      <c r="AO727" s="25">
        <v>100</v>
      </c>
      <c r="AP727" s="25"/>
      <c r="AQ727" s="38" t="s">
        <v>1127</v>
      </c>
      <c r="AR727" s="18"/>
      <c r="AS727" s="38" t="s">
        <v>1171</v>
      </c>
      <c r="AT727" s="18"/>
      <c r="AU727" s="18"/>
      <c r="AV727" s="18"/>
      <c r="AW727" s="18"/>
      <c r="AX727" s="76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</row>
    <row r="728" spans="1:75" s="11" customFormat="1" ht="45.75" customHeight="1" x14ac:dyDescent="0.25">
      <c r="A728" s="9"/>
      <c r="B728" s="61"/>
      <c r="C728" s="73" t="s">
        <v>1305</v>
      </c>
      <c r="D728" s="9"/>
      <c r="E728" s="73"/>
      <c r="F728" s="9"/>
      <c r="G728" s="69" t="s">
        <v>756</v>
      </c>
      <c r="H728" s="71" t="s">
        <v>757</v>
      </c>
      <c r="I728" s="25">
        <v>0</v>
      </c>
      <c r="J728" s="25">
        <v>27875</v>
      </c>
      <c r="K728" s="25">
        <v>3980</v>
      </c>
      <c r="L728" s="25">
        <v>31855</v>
      </c>
      <c r="M728" s="26">
        <v>8.3119999999999994</v>
      </c>
      <c r="N728" s="27">
        <f>L728*M728</f>
        <v>264778.76</v>
      </c>
      <c r="O728" s="27">
        <f>$N$728/4</f>
        <v>66194.69</v>
      </c>
      <c r="P728" s="27">
        <f t="shared" ref="P728:R728" si="244">$N$728/4</f>
        <v>66194.69</v>
      </c>
      <c r="Q728" s="27">
        <f t="shared" si="244"/>
        <v>66194.69</v>
      </c>
      <c r="R728" s="27">
        <f t="shared" si="244"/>
        <v>66194.69</v>
      </c>
      <c r="S728" s="74">
        <f>L728+T728</f>
        <v>33545</v>
      </c>
      <c r="T728" s="25">
        <f t="shared" si="240"/>
        <v>1690</v>
      </c>
      <c r="U728" s="25"/>
      <c r="V728" s="25">
        <v>500</v>
      </c>
      <c r="W728" s="25"/>
      <c r="X728" s="25">
        <v>30</v>
      </c>
      <c r="Y728" s="25"/>
      <c r="Z728" s="25">
        <v>300</v>
      </c>
      <c r="AA728" s="25"/>
      <c r="AB728" s="25"/>
      <c r="AC728" s="25"/>
      <c r="AD728" s="25">
        <v>60</v>
      </c>
      <c r="AE728" s="25"/>
      <c r="AF728" s="25"/>
      <c r="AG728" s="25">
        <v>800</v>
      </c>
      <c r="AH728" s="25">
        <f t="shared" si="241"/>
        <v>0</v>
      </c>
      <c r="AI728" s="25"/>
      <c r="AJ728" s="25"/>
      <c r="AK728" s="25"/>
      <c r="AL728" s="25"/>
      <c r="AM728" s="25"/>
      <c r="AN728" s="25"/>
      <c r="AO728" s="25"/>
      <c r="AP728" s="25"/>
      <c r="AQ728" s="38" t="s">
        <v>1296</v>
      </c>
      <c r="AR728" s="18"/>
      <c r="AS728" s="38"/>
      <c r="AT728" s="18" t="s">
        <v>1136</v>
      </c>
      <c r="AU728" s="18"/>
      <c r="AV728" s="18"/>
      <c r="AW728" s="18"/>
      <c r="AX728" s="76" t="s">
        <v>1382</v>
      </c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</row>
    <row r="729" spans="1:75" s="11" customFormat="1" ht="45.75" customHeight="1" x14ac:dyDescent="0.25">
      <c r="A729" s="9"/>
      <c r="B729" s="61"/>
      <c r="C729" s="73" t="s">
        <v>1305</v>
      </c>
      <c r="D729" s="9"/>
      <c r="E729" s="73" t="s">
        <v>1473</v>
      </c>
      <c r="F729" s="9"/>
      <c r="G729" s="69" t="s">
        <v>758</v>
      </c>
      <c r="H729" s="71" t="s">
        <v>759</v>
      </c>
      <c r="I729" s="25">
        <v>0</v>
      </c>
      <c r="J729" s="25">
        <v>21140</v>
      </c>
      <c r="K729" s="25">
        <v>14430</v>
      </c>
      <c r="L729" s="25">
        <f>J729+K729</f>
        <v>35570</v>
      </c>
      <c r="M729" s="26">
        <v>4.38</v>
      </c>
      <c r="N729" s="27">
        <f>L729*M729</f>
        <v>155796.6</v>
      </c>
      <c r="O729" s="27">
        <f>$N$729/4</f>
        <v>38949.15</v>
      </c>
      <c r="P729" s="27">
        <f t="shared" ref="P729:R729" si="245">$N$729/4</f>
        <v>38949.15</v>
      </c>
      <c r="Q729" s="27">
        <f t="shared" si="245"/>
        <v>38949.15</v>
      </c>
      <c r="R729" s="27">
        <f t="shared" si="245"/>
        <v>38949.15</v>
      </c>
      <c r="S729" s="74">
        <f>L729+T729</f>
        <v>35930</v>
      </c>
      <c r="T729" s="25">
        <f t="shared" si="240"/>
        <v>360</v>
      </c>
      <c r="U729" s="25"/>
      <c r="V729" s="25">
        <v>150</v>
      </c>
      <c r="W729" s="25"/>
      <c r="X729" s="25">
        <v>30</v>
      </c>
      <c r="Y729" s="25"/>
      <c r="Z729" s="25">
        <v>100</v>
      </c>
      <c r="AA729" s="25"/>
      <c r="AB729" s="25"/>
      <c r="AC729" s="25"/>
      <c r="AD729" s="25">
        <v>80</v>
      </c>
      <c r="AE729" s="25"/>
      <c r="AF729" s="25"/>
      <c r="AG729" s="25"/>
      <c r="AH729" s="25">
        <f t="shared" si="241"/>
        <v>0</v>
      </c>
      <c r="AI729" s="25"/>
      <c r="AJ729" s="25"/>
      <c r="AK729" s="25"/>
      <c r="AL729" s="25"/>
      <c r="AM729" s="25"/>
      <c r="AN729" s="25"/>
      <c r="AO729" s="25"/>
      <c r="AP729" s="25"/>
      <c r="AQ729" s="38" t="s">
        <v>1127</v>
      </c>
      <c r="AR729" s="18"/>
      <c r="AS729" s="38" t="s">
        <v>1131</v>
      </c>
      <c r="AT729" s="18"/>
      <c r="AU729" s="18"/>
      <c r="AV729" s="18"/>
      <c r="AW729" s="18"/>
      <c r="AX729" s="76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</row>
    <row r="730" spans="1:75" s="11" customFormat="1" ht="20.25" customHeight="1" x14ac:dyDescent="0.25">
      <c r="A730" s="9"/>
      <c r="B730" s="61"/>
      <c r="C730" s="73"/>
      <c r="D730" s="9"/>
      <c r="E730" s="73"/>
      <c r="F730" s="87" t="s">
        <v>760</v>
      </c>
      <c r="G730" s="89" t="s">
        <v>761</v>
      </c>
      <c r="H730" s="71"/>
      <c r="I730" s="25"/>
      <c r="J730" s="25"/>
      <c r="K730" s="25"/>
      <c r="L730" s="25"/>
      <c r="M730" s="26"/>
      <c r="N730" s="27"/>
      <c r="O730" s="27"/>
      <c r="P730" s="27"/>
      <c r="Q730" s="27"/>
      <c r="R730" s="27"/>
      <c r="S730" s="74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38" t="s">
        <v>1127</v>
      </c>
      <c r="AR730" s="18"/>
      <c r="AS730" s="38" t="s">
        <v>1172</v>
      </c>
      <c r="AT730" s="18"/>
      <c r="AU730" s="18" t="s">
        <v>1132</v>
      </c>
      <c r="AV730" s="18"/>
      <c r="AW730" s="18"/>
      <c r="AX730" s="76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</row>
    <row r="731" spans="1:75" s="11" customFormat="1" ht="45.75" customHeight="1" x14ac:dyDescent="0.25">
      <c r="A731" s="9"/>
      <c r="B731" s="61"/>
      <c r="C731" s="73" t="s">
        <v>1305</v>
      </c>
      <c r="D731" s="9"/>
      <c r="E731" s="73" t="s">
        <v>1647</v>
      </c>
      <c r="F731" s="9"/>
      <c r="G731" s="69" t="s">
        <v>762</v>
      </c>
      <c r="H731" s="71" t="s">
        <v>763</v>
      </c>
      <c r="I731" s="25">
        <v>0</v>
      </c>
      <c r="J731" s="25">
        <v>27200</v>
      </c>
      <c r="K731" s="25">
        <v>0</v>
      </c>
      <c r="L731" s="25">
        <v>27200</v>
      </c>
      <c r="M731" s="26">
        <v>1.762</v>
      </c>
      <c r="N731" s="27">
        <f>L731*M731</f>
        <v>47926.400000000001</v>
      </c>
      <c r="O731" s="27">
        <f>$N$731/4</f>
        <v>11981.6</v>
      </c>
      <c r="P731" s="27">
        <f t="shared" ref="P731:R731" si="246">$N$731/4</f>
        <v>11981.6</v>
      </c>
      <c r="Q731" s="27">
        <f t="shared" si="246"/>
        <v>11981.6</v>
      </c>
      <c r="R731" s="27">
        <f t="shared" si="246"/>
        <v>11981.6</v>
      </c>
      <c r="S731" s="74">
        <f t="shared" ref="S731:S739" si="247">L731+T731</f>
        <v>27700</v>
      </c>
      <c r="T731" s="25">
        <f t="shared" si="240"/>
        <v>500</v>
      </c>
      <c r="U731" s="25"/>
      <c r="V731" s="25"/>
      <c r="W731" s="25"/>
      <c r="X731" s="25"/>
      <c r="Y731" s="25"/>
      <c r="Z731" s="25">
        <v>300</v>
      </c>
      <c r="AA731" s="25"/>
      <c r="AB731" s="25"/>
      <c r="AC731" s="25"/>
      <c r="AD731" s="25"/>
      <c r="AE731" s="25"/>
      <c r="AF731" s="25"/>
      <c r="AG731" s="25">
        <v>100</v>
      </c>
      <c r="AH731" s="25">
        <f t="shared" si="241"/>
        <v>100</v>
      </c>
      <c r="AI731" s="25"/>
      <c r="AJ731" s="25"/>
      <c r="AK731" s="25"/>
      <c r="AL731" s="25"/>
      <c r="AM731" s="25"/>
      <c r="AN731" s="25"/>
      <c r="AO731" s="25">
        <v>100</v>
      </c>
      <c r="AP731" s="25"/>
      <c r="AQ731" s="38" t="s">
        <v>1127</v>
      </c>
      <c r="AR731" s="18"/>
      <c r="AS731" s="38" t="s">
        <v>1172</v>
      </c>
      <c r="AT731" s="18"/>
      <c r="AU731" s="18"/>
      <c r="AV731" s="18"/>
      <c r="AW731" s="18"/>
      <c r="AX731" s="76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</row>
    <row r="732" spans="1:75" s="11" customFormat="1" ht="45.75" customHeight="1" x14ac:dyDescent="0.25">
      <c r="A732" s="9"/>
      <c r="B732" s="61"/>
      <c r="C732" s="73" t="s">
        <v>1305</v>
      </c>
      <c r="D732" s="9"/>
      <c r="E732" s="73" t="s">
        <v>1647</v>
      </c>
      <c r="F732" s="9"/>
      <c r="G732" s="69" t="s">
        <v>762</v>
      </c>
      <c r="H732" s="71" t="s">
        <v>764</v>
      </c>
      <c r="I732" s="25">
        <v>0</v>
      </c>
      <c r="J732" s="25">
        <v>149440</v>
      </c>
      <c r="K732" s="25">
        <v>0</v>
      </c>
      <c r="L732" s="25">
        <f>J732+K732</f>
        <v>149440</v>
      </c>
      <c r="M732" s="26">
        <v>2.8260000000000001</v>
      </c>
      <c r="N732" s="27">
        <f>L732*M732</f>
        <v>422317.44</v>
      </c>
      <c r="O732" s="27">
        <f>$N$732/4</f>
        <v>105579.36</v>
      </c>
      <c r="P732" s="27">
        <f>$N$732/4</f>
        <v>105579.36</v>
      </c>
      <c r="Q732" s="27">
        <f>$N$732/4</f>
        <v>105579.36</v>
      </c>
      <c r="R732" s="27">
        <f>$N$732/4</f>
        <v>105579.36</v>
      </c>
      <c r="S732" s="74">
        <f t="shared" si="247"/>
        <v>152490</v>
      </c>
      <c r="T732" s="25">
        <f t="shared" si="240"/>
        <v>3050</v>
      </c>
      <c r="U732" s="25"/>
      <c r="V732" s="25">
        <v>0</v>
      </c>
      <c r="W732" s="25">
        <v>50</v>
      </c>
      <c r="X732" s="25"/>
      <c r="Y732" s="25"/>
      <c r="Z732" s="25">
        <v>1500</v>
      </c>
      <c r="AA732" s="25"/>
      <c r="AB732" s="25"/>
      <c r="AC732" s="25"/>
      <c r="AD732" s="25"/>
      <c r="AE732" s="25"/>
      <c r="AF732" s="25"/>
      <c r="AG732" s="25">
        <v>1500</v>
      </c>
      <c r="AH732" s="25">
        <f t="shared" si="241"/>
        <v>0</v>
      </c>
      <c r="AI732" s="25"/>
      <c r="AJ732" s="25"/>
      <c r="AK732" s="25"/>
      <c r="AL732" s="25"/>
      <c r="AM732" s="25"/>
      <c r="AN732" s="25"/>
      <c r="AO732" s="25">
        <v>0</v>
      </c>
      <c r="AP732" s="25"/>
      <c r="AQ732" s="38" t="s">
        <v>1127</v>
      </c>
      <c r="AR732" s="18"/>
      <c r="AS732" s="38" t="s">
        <v>1172</v>
      </c>
      <c r="AT732" s="18"/>
      <c r="AU732" s="18"/>
      <c r="AV732" s="18"/>
      <c r="AW732" s="18"/>
      <c r="AX732" s="76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</row>
    <row r="733" spans="1:75" s="11" customFormat="1" ht="45.75" customHeight="1" x14ac:dyDescent="0.25">
      <c r="A733" s="9"/>
      <c r="B733" s="61"/>
      <c r="C733" s="73" t="s">
        <v>1305</v>
      </c>
      <c r="D733" s="9"/>
      <c r="E733" s="73" t="s">
        <v>1828</v>
      </c>
      <c r="F733" s="9"/>
      <c r="G733" s="69" t="s">
        <v>765</v>
      </c>
      <c r="H733" s="71" t="s">
        <v>618</v>
      </c>
      <c r="I733" s="25">
        <v>0</v>
      </c>
      <c r="J733" s="25">
        <v>0</v>
      </c>
      <c r="K733" s="25">
        <v>0</v>
      </c>
      <c r="L733" s="25">
        <v>0</v>
      </c>
      <c r="M733" s="26">
        <v>0.13400000000000001</v>
      </c>
      <c r="N733" s="27">
        <v>0</v>
      </c>
      <c r="O733" s="27">
        <v>0</v>
      </c>
      <c r="P733" s="27">
        <v>0</v>
      </c>
      <c r="Q733" s="27">
        <v>0</v>
      </c>
      <c r="R733" s="27">
        <v>0</v>
      </c>
      <c r="S733" s="74">
        <f t="shared" si="247"/>
        <v>0</v>
      </c>
      <c r="T733" s="25">
        <f t="shared" si="240"/>
        <v>0</v>
      </c>
      <c r="U733" s="25"/>
      <c r="V733" s="25"/>
      <c r="W733" s="25"/>
      <c r="X733" s="25"/>
      <c r="Y733" s="25"/>
      <c r="Z733" s="25">
        <v>0</v>
      </c>
      <c r="AA733" s="25"/>
      <c r="AB733" s="25"/>
      <c r="AC733" s="25"/>
      <c r="AD733" s="25"/>
      <c r="AE733" s="25"/>
      <c r="AF733" s="25"/>
      <c r="AG733" s="25"/>
      <c r="AH733" s="25">
        <v>0</v>
      </c>
      <c r="AI733" s="25"/>
      <c r="AJ733" s="25"/>
      <c r="AK733" s="25"/>
      <c r="AL733" s="25"/>
      <c r="AM733" s="25"/>
      <c r="AN733" s="25">
        <v>500</v>
      </c>
      <c r="AO733" s="25">
        <v>200</v>
      </c>
      <c r="AP733" s="25"/>
      <c r="AQ733" s="38" t="s">
        <v>1296</v>
      </c>
      <c r="AR733" s="18"/>
      <c r="AS733" s="38"/>
      <c r="AT733" s="18"/>
      <c r="AU733" s="18" t="s">
        <v>1132</v>
      </c>
      <c r="AV733" s="18"/>
      <c r="AW733" s="18"/>
      <c r="AX733" s="76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</row>
    <row r="734" spans="1:75" s="11" customFormat="1" ht="45.75" customHeight="1" x14ac:dyDescent="0.25">
      <c r="A734" s="9"/>
      <c r="B734" s="61"/>
      <c r="C734" s="73" t="s">
        <v>1305</v>
      </c>
      <c r="D734" s="9"/>
      <c r="E734" s="73" t="s">
        <v>1828</v>
      </c>
      <c r="F734" s="9"/>
      <c r="G734" s="69" t="s">
        <v>765</v>
      </c>
      <c r="H734" s="71" t="s">
        <v>766</v>
      </c>
      <c r="I734" s="25">
        <v>0</v>
      </c>
      <c r="J734" s="25">
        <v>0</v>
      </c>
      <c r="K734" s="25">
        <v>0</v>
      </c>
      <c r="L734" s="25">
        <v>0</v>
      </c>
      <c r="M734" s="26">
        <v>0.23599999999999999</v>
      </c>
      <c r="N734" s="27">
        <v>0</v>
      </c>
      <c r="O734" s="27">
        <v>0</v>
      </c>
      <c r="P734" s="27">
        <v>0</v>
      </c>
      <c r="Q734" s="27">
        <v>0</v>
      </c>
      <c r="R734" s="27">
        <v>0</v>
      </c>
      <c r="S734" s="74">
        <f t="shared" si="247"/>
        <v>0</v>
      </c>
      <c r="T734" s="25">
        <f t="shared" si="240"/>
        <v>0</v>
      </c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>
        <f t="shared" si="241"/>
        <v>0</v>
      </c>
      <c r="AI734" s="25"/>
      <c r="AJ734" s="25"/>
      <c r="AK734" s="25"/>
      <c r="AL734" s="25"/>
      <c r="AM734" s="25"/>
      <c r="AN734" s="25"/>
      <c r="AO734" s="25"/>
      <c r="AP734" s="25"/>
      <c r="AQ734" s="38" t="s">
        <v>1296</v>
      </c>
      <c r="AR734" s="18"/>
      <c r="AS734" s="38"/>
      <c r="AT734" s="18"/>
      <c r="AU734" s="18" t="s">
        <v>1132</v>
      </c>
      <c r="AV734" s="18"/>
      <c r="AW734" s="18"/>
      <c r="AX734" s="76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</row>
    <row r="735" spans="1:75" s="11" customFormat="1" ht="45.75" customHeight="1" x14ac:dyDescent="0.25">
      <c r="A735" s="9"/>
      <c r="B735" s="61" t="s">
        <v>1461</v>
      </c>
      <c r="C735" s="73" t="s">
        <v>1327</v>
      </c>
      <c r="D735" s="9"/>
      <c r="E735" s="73"/>
      <c r="F735" s="9"/>
      <c r="G735" s="69" t="s">
        <v>767</v>
      </c>
      <c r="H735" s="71" t="s">
        <v>768</v>
      </c>
      <c r="I735" s="25">
        <v>0</v>
      </c>
      <c r="J735" s="25">
        <v>1605</v>
      </c>
      <c r="K735" s="25">
        <v>405</v>
      </c>
      <c r="L735" s="25">
        <f>J735+K735</f>
        <v>2010</v>
      </c>
      <c r="M735" s="26">
        <v>1083.999</v>
      </c>
      <c r="N735" s="27">
        <f>L735*M735</f>
        <v>2178837.9900000002</v>
      </c>
      <c r="O735" s="27">
        <f>$N$735/4</f>
        <v>544709.49750000006</v>
      </c>
      <c r="P735" s="27">
        <f t="shared" ref="P735:R735" si="248">$N$735/4</f>
        <v>544709.49750000006</v>
      </c>
      <c r="Q735" s="27">
        <f t="shared" si="248"/>
        <v>544709.49750000006</v>
      </c>
      <c r="R735" s="27">
        <f t="shared" si="248"/>
        <v>544709.49750000006</v>
      </c>
      <c r="S735" s="74">
        <f t="shared" si="247"/>
        <v>2010</v>
      </c>
      <c r="T735" s="25">
        <f t="shared" si="240"/>
        <v>0</v>
      </c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>
        <f t="shared" si="241"/>
        <v>0</v>
      </c>
      <c r="AI735" s="25"/>
      <c r="AJ735" s="25"/>
      <c r="AK735" s="25"/>
      <c r="AL735" s="25"/>
      <c r="AM735" s="25"/>
      <c r="AN735" s="25"/>
      <c r="AO735" s="25"/>
      <c r="AP735" s="25"/>
      <c r="AQ735" s="38" t="s">
        <v>1296</v>
      </c>
      <c r="AR735" s="18"/>
      <c r="AS735" s="38"/>
      <c r="AT735" s="18"/>
      <c r="AU735" s="18" t="s">
        <v>1132</v>
      </c>
      <c r="AV735" s="18"/>
      <c r="AW735" s="18"/>
      <c r="AX735" s="76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</row>
    <row r="736" spans="1:75" s="11" customFormat="1" ht="45.75" customHeight="1" x14ac:dyDescent="0.25">
      <c r="A736" s="9"/>
      <c r="B736" s="61" t="s">
        <v>1461</v>
      </c>
      <c r="C736" s="73" t="s">
        <v>1327</v>
      </c>
      <c r="D736" s="9"/>
      <c r="E736" s="73" t="s">
        <v>1473</v>
      </c>
      <c r="F736" s="9"/>
      <c r="G736" s="69" t="s">
        <v>769</v>
      </c>
      <c r="H736" s="71" t="s">
        <v>770</v>
      </c>
      <c r="I736" s="25">
        <v>0</v>
      </c>
      <c r="J736" s="25">
        <v>106795</v>
      </c>
      <c r="K736" s="25">
        <v>1500</v>
      </c>
      <c r="L736" s="25">
        <f>J736+K736</f>
        <v>108295</v>
      </c>
      <c r="M736" s="26">
        <v>4.3380000000000001</v>
      </c>
      <c r="N736" s="27">
        <f>L736*M736</f>
        <v>469783.71</v>
      </c>
      <c r="O736" s="27">
        <f>$N$736/4</f>
        <v>117445.92750000001</v>
      </c>
      <c r="P736" s="27">
        <f t="shared" ref="P736:R736" si="249">$N$736/4</f>
        <v>117445.92750000001</v>
      </c>
      <c r="Q736" s="27">
        <f t="shared" si="249"/>
        <v>117445.92750000001</v>
      </c>
      <c r="R736" s="27">
        <f t="shared" si="249"/>
        <v>117445.92750000001</v>
      </c>
      <c r="S736" s="74">
        <f t="shared" si="247"/>
        <v>108595</v>
      </c>
      <c r="T736" s="25">
        <f t="shared" si="240"/>
        <v>300</v>
      </c>
      <c r="U736" s="25"/>
      <c r="V736" s="25"/>
      <c r="W736" s="25"/>
      <c r="X736" s="25"/>
      <c r="Y736" s="25"/>
      <c r="Z736" s="25">
        <v>200</v>
      </c>
      <c r="AA736" s="25"/>
      <c r="AB736" s="25"/>
      <c r="AC736" s="25"/>
      <c r="AD736" s="25"/>
      <c r="AE736" s="25"/>
      <c r="AF736" s="25"/>
      <c r="AG736" s="25"/>
      <c r="AH736" s="25">
        <f t="shared" si="241"/>
        <v>100</v>
      </c>
      <c r="AI736" s="25"/>
      <c r="AJ736" s="25"/>
      <c r="AK736" s="25"/>
      <c r="AL736" s="25"/>
      <c r="AM736" s="25"/>
      <c r="AN736" s="25"/>
      <c r="AO736" s="25">
        <v>100</v>
      </c>
      <c r="AP736" s="25"/>
      <c r="AQ736" s="38" t="s">
        <v>1296</v>
      </c>
      <c r="AR736" s="18"/>
      <c r="AS736" s="38"/>
      <c r="AT736" s="18"/>
      <c r="AU736" s="18" t="s">
        <v>1132</v>
      </c>
      <c r="AV736" s="18"/>
      <c r="AW736" s="18"/>
      <c r="AX736" s="76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</row>
    <row r="737" spans="1:75" s="11" customFormat="1" ht="45.75" customHeight="1" x14ac:dyDescent="0.25">
      <c r="A737" s="9"/>
      <c r="B737" s="61" t="s">
        <v>1460</v>
      </c>
      <c r="C737" s="73" t="s">
        <v>1327</v>
      </c>
      <c r="D737" s="9"/>
      <c r="E737" s="73"/>
      <c r="F737" s="9"/>
      <c r="G737" s="69" t="s">
        <v>771</v>
      </c>
      <c r="H737" s="71" t="s">
        <v>764</v>
      </c>
      <c r="I737" s="25">
        <v>0</v>
      </c>
      <c r="J737" s="25">
        <v>58400</v>
      </c>
      <c r="K737" s="25">
        <v>0</v>
      </c>
      <c r="L737" s="25">
        <v>58400</v>
      </c>
      <c r="M737" s="26">
        <v>8.4879999999999995</v>
      </c>
      <c r="N737" s="27">
        <v>495718.5012</v>
      </c>
      <c r="O737" s="27">
        <v>123929.63</v>
      </c>
      <c r="P737" s="27">
        <v>123929.63</v>
      </c>
      <c r="Q737" s="27">
        <v>123929.63</v>
      </c>
      <c r="R737" s="27">
        <v>123929.63</v>
      </c>
      <c r="S737" s="74">
        <f t="shared" si="247"/>
        <v>62250</v>
      </c>
      <c r="T737" s="25">
        <f t="shared" si="240"/>
        <v>3850</v>
      </c>
      <c r="U737" s="25"/>
      <c r="V737" s="25">
        <v>100</v>
      </c>
      <c r="W737" s="25">
        <v>50</v>
      </c>
      <c r="X737" s="25"/>
      <c r="Y737" s="25"/>
      <c r="Z737" s="25">
        <v>3000</v>
      </c>
      <c r="AA737" s="25"/>
      <c r="AB737" s="25"/>
      <c r="AC737" s="25"/>
      <c r="AD737" s="25"/>
      <c r="AE737" s="25"/>
      <c r="AF737" s="25"/>
      <c r="AG737" s="25">
        <v>600</v>
      </c>
      <c r="AH737" s="25">
        <f t="shared" si="241"/>
        <v>100</v>
      </c>
      <c r="AI737" s="25"/>
      <c r="AJ737" s="25"/>
      <c r="AK737" s="25"/>
      <c r="AL737" s="25"/>
      <c r="AM737" s="25"/>
      <c r="AN737" s="25"/>
      <c r="AO737" s="25">
        <v>100</v>
      </c>
      <c r="AP737" s="25"/>
      <c r="AQ737" s="38" t="s">
        <v>1296</v>
      </c>
      <c r="AR737" s="18"/>
      <c r="AS737" s="38"/>
      <c r="AT737" s="18"/>
      <c r="AU737" s="18" t="s">
        <v>1132</v>
      </c>
      <c r="AV737" s="18"/>
      <c r="AW737" s="18"/>
      <c r="AX737" s="76" t="s">
        <v>1359</v>
      </c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</row>
    <row r="738" spans="1:75" s="11" customFormat="1" ht="45.75" customHeight="1" x14ac:dyDescent="0.25">
      <c r="A738" s="9"/>
      <c r="B738" s="61" t="s">
        <v>1460</v>
      </c>
      <c r="C738" s="73" t="s">
        <v>1327</v>
      </c>
      <c r="D738" s="9"/>
      <c r="E738" s="73"/>
      <c r="F738" s="9"/>
      <c r="G738" s="69" t="s">
        <v>772</v>
      </c>
      <c r="H738" s="71" t="s">
        <v>773</v>
      </c>
      <c r="I738" s="25">
        <v>0</v>
      </c>
      <c r="J738" s="25">
        <v>3860</v>
      </c>
      <c r="K738" s="25">
        <v>50</v>
      </c>
      <c r="L738" s="25">
        <v>3910</v>
      </c>
      <c r="M738" s="26">
        <v>10.036</v>
      </c>
      <c r="N738" s="27">
        <v>39239.700400000002</v>
      </c>
      <c r="O738" s="27">
        <v>9809.93</v>
      </c>
      <c r="P738" s="27">
        <v>9809.93</v>
      </c>
      <c r="Q738" s="27">
        <v>9809.93</v>
      </c>
      <c r="R738" s="27">
        <v>9809.93</v>
      </c>
      <c r="S738" s="74">
        <f t="shared" si="247"/>
        <v>3910</v>
      </c>
      <c r="T738" s="25">
        <f t="shared" si="240"/>
        <v>0</v>
      </c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>
        <f t="shared" si="241"/>
        <v>0</v>
      </c>
      <c r="AI738" s="25"/>
      <c r="AJ738" s="25"/>
      <c r="AK738" s="25"/>
      <c r="AL738" s="25"/>
      <c r="AM738" s="25"/>
      <c r="AN738" s="25"/>
      <c r="AO738" s="25"/>
      <c r="AP738" s="25"/>
      <c r="AQ738" s="38" t="s">
        <v>1296</v>
      </c>
      <c r="AR738" s="18"/>
      <c r="AS738" s="38"/>
      <c r="AT738" s="18"/>
      <c r="AU738" s="18" t="s">
        <v>1132</v>
      </c>
      <c r="AV738" s="18"/>
      <c r="AW738" s="18"/>
      <c r="AX738" s="76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</row>
    <row r="739" spans="1:75" s="11" customFormat="1" ht="45.75" customHeight="1" x14ac:dyDescent="0.25">
      <c r="A739" s="9"/>
      <c r="B739" s="61" t="s">
        <v>1460</v>
      </c>
      <c r="C739" s="73" t="s">
        <v>1327</v>
      </c>
      <c r="D739" s="9"/>
      <c r="E739" s="73"/>
      <c r="F739" s="9"/>
      <c r="G739" s="69" t="s">
        <v>772</v>
      </c>
      <c r="H739" s="71" t="s">
        <v>774</v>
      </c>
      <c r="I739" s="25">
        <v>0</v>
      </c>
      <c r="J739" s="25">
        <v>12435</v>
      </c>
      <c r="K739" s="25">
        <v>0</v>
      </c>
      <c r="L739" s="25">
        <v>12435</v>
      </c>
      <c r="M739" s="26">
        <v>16.266999999999999</v>
      </c>
      <c r="N739" s="27">
        <v>202280.94080000001</v>
      </c>
      <c r="O739" s="27">
        <v>50570.239999999998</v>
      </c>
      <c r="P739" s="27">
        <v>50570.239999999998</v>
      </c>
      <c r="Q739" s="27">
        <v>50570.239999999998</v>
      </c>
      <c r="R739" s="27">
        <v>50570.239999999998</v>
      </c>
      <c r="S739" s="74">
        <f t="shared" si="247"/>
        <v>12685</v>
      </c>
      <c r="T739" s="25">
        <f t="shared" si="240"/>
        <v>250</v>
      </c>
      <c r="U739" s="25"/>
      <c r="V739" s="25"/>
      <c r="W739" s="25"/>
      <c r="X739" s="25"/>
      <c r="Y739" s="25"/>
      <c r="Z739" s="25">
        <v>200</v>
      </c>
      <c r="AA739" s="25"/>
      <c r="AB739" s="25"/>
      <c r="AC739" s="25"/>
      <c r="AD739" s="25"/>
      <c r="AE739" s="25"/>
      <c r="AF739" s="25"/>
      <c r="AG739" s="25">
        <v>50</v>
      </c>
      <c r="AH739" s="25">
        <f t="shared" si="241"/>
        <v>0</v>
      </c>
      <c r="AI739" s="25"/>
      <c r="AJ739" s="25"/>
      <c r="AK739" s="25"/>
      <c r="AL739" s="25"/>
      <c r="AM739" s="25"/>
      <c r="AN739" s="25"/>
      <c r="AO739" s="25"/>
      <c r="AP739" s="25"/>
      <c r="AQ739" s="38" t="s">
        <v>1296</v>
      </c>
      <c r="AR739" s="18"/>
      <c r="AS739" s="38"/>
      <c r="AT739" s="18" t="s">
        <v>1173</v>
      </c>
      <c r="AU739" s="18"/>
      <c r="AV739" s="18"/>
      <c r="AW739" s="18"/>
      <c r="AX739" s="76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</row>
    <row r="740" spans="1:75" s="11" customFormat="1" ht="20.25" customHeight="1" x14ac:dyDescent="0.25">
      <c r="A740" s="9"/>
      <c r="B740" s="61"/>
      <c r="C740" s="73"/>
      <c r="D740" s="9"/>
      <c r="E740" s="73"/>
      <c r="F740" s="87" t="s">
        <v>775</v>
      </c>
      <c r="G740" s="89" t="s">
        <v>776</v>
      </c>
      <c r="H740" s="71"/>
      <c r="I740" s="25"/>
      <c r="J740" s="25"/>
      <c r="K740" s="25"/>
      <c r="L740" s="25"/>
      <c r="M740" s="26"/>
      <c r="N740" s="27"/>
      <c r="O740" s="27"/>
      <c r="P740" s="27"/>
      <c r="Q740" s="27"/>
      <c r="R740" s="27"/>
      <c r="S740" s="74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38" t="s">
        <v>1126</v>
      </c>
      <c r="AR740" s="18"/>
      <c r="AS740" s="38"/>
      <c r="AT740" s="18"/>
      <c r="AU740" s="18" t="s">
        <v>1132</v>
      </c>
      <c r="AV740" s="18"/>
      <c r="AW740" s="18"/>
      <c r="AX740" s="76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</row>
    <row r="741" spans="1:75" s="11" customFormat="1" ht="45.75" customHeight="1" x14ac:dyDescent="0.25">
      <c r="A741" s="9"/>
      <c r="B741" s="61" t="s">
        <v>1437</v>
      </c>
      <c r="C741" s="73" t="s">
        <v>1327</v>
      </c>
      <c r="D741" s="9"/>
      <c r="E741" s="73"/>
      <c r="F741" s="9"/>
      <c r="G741" s="69" t="s">
        <v>777</v>
      </c>
      <c r="H741" s="71" t="s">
        <v>778</v>
      </c>
      <c r="I741" s="25">
        <v>0</v>
      </c>
      <c r="J741" s="25">
        <v>16160</v>
      </c>
      <c r="K741" s="25">
        <v>404360</v>
      </c>
      <c r="L741" s="25">
        <v>420520</v>
      </c>
      <c r="M741" s="26">
        <v>0.64100000000000001</v>
      </c>
      <c r="N741" s="27">
        <v>269562.78169999999</v>
      </c>
      <c r="O741" s="27">
        <v>67390.7</v>
      </c>
      <c r="P741" s="27">
        <v>67390.7</v>
      </c>
      <c r="Q741" s="27">
        <v>67390.7</v>
      </c>
      <c r="R741" s="27">
        <v>67390.7</v>
      </c>
      <c r="S741" s="74">
        <f>L741+T741</f>
        <v>423890</v>
      </c>
      <c r="T741" s="25">
        <f t="shared" si="240"/>
        <v>3370</v>
      </c>
      <c r="U741" s="25"/>
      <c r="V741" s="25"/>
      <c r="W741" s="25"/>
      <c r="X741" s="25">
        <v>150</v>
      </c>
      <c r="Y741" s="25"/>
      <c r="Z741" s="25">
        <v>20</v>
      </c>
      <c r="AA741" s="25"/>
      <c r="AB741" s="25"/>
      <c r="AC741" s="25"/>
      <c r="AD741" s="25"/>
      <c r="AE741" s="25">
        <v>2000</v>
      </c>
      <c r="AF741" s="25"/>
      <c r="AG741" s="25">
        <v>100</v>
      </c>
      <c r="AH741" s="25">
        <f t="shared" si="241"/>
        <v>1100</v>
      </c>
      <c r="AI741" s="25"/>
      <c r="AJ741" s="25"/>
      <c r="AK741" s="25"/>
      <c r="AL741" s="25"/>
      <c r="AM741" s="25"/>
      <c r="AN741" s="25">
        <v>1000</v>
      </c>
      <c r="AO741" s="25">
        <v>100</v>
      </c>
      <c r="AP741" s="25"/>
      <c r="AQ741" s="38" t="s">
        <v>1126</v>
      </c>
      <c r="AR741" s="18" t="s">
        <v>1133</v>
      </c>
      <c r="AS741" s="38"/>
      <c r="AT741" s="18"/>
      <c r="AU741" s="18"/>
      <c r="AV741" s="18"/>
      <c r="AW741" s="18"/>
      <c r="AX741" s="76" t="s">
        <v>1361</v>
      </c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</row>
    <row r="742" spans="1:75" s="11" customFormat="1" ht="20.25" customHeight="1" x14ac:dyDescent="0.25">
      <c r="A742" s="9"/>
      <c r="B742" s="61"/>
      <c r="C742" s="73"/>
      <c r="D742" s="9"/>
      <c r="E742" s="73"/>
      <c r="F742" s="87" t="s">
        <v>779</v>
      </c>
      <c r="G742" s="89" t="s">
        <v>780</v>
      </c>
      <c r="H742" s="71"/>
      <c r="I742" s="25"/>
      <c r="J742" s="25"/>
      <c r="K742" s="25"/>
      <c r="L742" s="25"/>
      <c r="M742" s="26"/>
      <c r="N742" s="27"/>
      <c r="O742" s="27"/>
      <c r="P742" s="27"/>
      <c r="Q742" s="27"/>
      <c r="R742" s="27"/>
      <c r="S742" s="74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38" t="s">
        <v>1296</v>
      </c>
      <c r="AR742" s="18"/>
      <c r="AS742" s="38"/>
      <c r="AT742" s="18"/>
      <c r="AU742" s="18" t="s">
        <v>1132</v>
      </c>
      <c r="AV742" s="18"/>
      <c r="AW742" s="18"/>
      <c r="AX742" s="76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</row>
    <row r="743" spans="1:75" s="11" customFormat="1" ht="45.75" customHeight="1" x14ac:dyDescent="0.25">
      <c r="A743" s="9"/>
      <c r="B743" s="61" t="s">
        <v>1427</v>
      </c>
      <c r="C743" s="73" t="s">
        <v>1327</v>
      </c>
      <c r="D743" s="9"/>
      <c r="E743" s="73"/>
      <c r="F743" s="9"/>
      <c r="G743" s="69" t="s">
        <v>781</v>
      </c>
      <c r="H743" s="71" t="s">
        <v>782</v>
      </c>
      <c r="I743" s="25">
        <v>22280</v>
      </c>
      <c r="J743" s="25">
        <v>2324</v>
      </c>
      <c r="K743" s="25">
        <v>420</v>
      </c>
      <c r="L743" s="25">
        <v>25024</v>
      </c>
      <c r="M743" s="26">
        <v>14.967000000000001</v>
      </c>
      <c r="N743" s="27">
        <v>374537.46110000001</v>
      </c>
      <c r="O743" s="27">
        <v>93634.37</v>
      </c>
      <c r="P743" s="27">
        <v>93634.37</v>
      </c>
      <c r="Q743" s="27">
        <v>93634.37</v>
      </c>
      <c r="R743" s="27">
        <v>93634.37</v>
      </c>
      <c r="S743" s="74">
        <f>L743+T743</f>
        <v>25024</v>
      </c>
      <c r="T743" s="25">
        <f t="shared" si="240"/>
        <v>0</v>
      </c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>
        <f t="shared" si="241"/>
        <v>0</v>
      </c>
      <c r="AI743" s="25"/>
      <c r="AJ743" s="25"/>
      <c r="AK743" s="25"/>
      <c r="AL743" s="25"/>
      <c r="AM743" s="25"/>
      <c r="AN743" s="25"/>
      <c r="AO743" s="25"/>
      <c r="AP743" s="25"/>
      <c r="AQ743" s="38" t="s">
        <v>1127</v>
      </c>
      <c r="AR743" s="18"/>
      <c r="AS743" s="38" t="s">
        <v>1131</v>
      </c>
      <c r="AT743" s="18"/>
      <c r="AU743" s="18"/>
      <c r="AV743" s="18"/>
      <c r="AW743" s="18"/>
      <c r="AX743" s="76" t="s">
        <v>1366</v>
      </c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</row>
    <row r="744" spans="1:75" s="11" customFormat="1" ht="45.75" customHeight="1" x14ac:dyDescent="0.25">
      <c r="A744" s="9"/>
      <c r="B744" s="61" t="s">
        <v>1427</v>
      </c>
      <c r="C744" s="73" t="s">
        <v>1327</v>
      </c>
      <c r="D744" s="9"/>
      <c r="E744" s="73"/>
      <c r="F744" s="9"/>
      <c r="G744" s="69" t="s">
        <v>781</v>
      </c>
      <c r="H744" s="71" t="s">
        <v>783</v>
      </c>
      <c r="I744" s="25">
        <v>0</v>
      </c>
      <c r="J744" s="25">
        <v>355</v>
      </c>
      <c r="K744" s="25">
        <v>145</v>
      </c>
      <c r="L744" s="25">
        <v>500</v>
      </c>
      <c r="M744" s="26">
        <v>242.691</v>
      </c>
      <c r="N744" s="27">
        <v>121345.5592</v>
      </c>
      <c r="O744" s="27">
        <v>30336.39</v>
      </c>
      <c r="P744" s="27">
        <v>30336.39</v>
      </c>
      <c r="Q744" s="27">
        <v>30336.39</v>
      </c>
      <c r="R744" s="27">
        <v>30336.39</v>
      </c>
      <c r="S744" s="74">
        <f>L744+T744</f>
        <v>515</v>
      </c>
      <c r="T744" s="25">
        <f t="shared" si="240"/>
        <v>15</v>
      </c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>
        <v>15</v>
      </c>
      <c r="AH744" s="25">
        <f t="shared" si="241"/>
        <v>0</v>
      </c>
      <c r="AI744" s="25"/>
      <c r="AJ744" s="25"/>
      <c r="AK744" s="25"/>
      <c r="AL744" s="25"/>
      <c r="AM744" s="25"/>
      <c r="AN744" s="25"/>
      <c r="AO744" s="25"/>
      <c r="AP744" s="25"/>
      <c r="AQ744" s="38" t="s">
        <v>1127</v>
      </c>
      <c r="AR744" s="18"/>
      <c r="AS744" s="38" t="s">
        <v>1131</v>
      </c>
      <c r="AT744" s="18"/>
      <c r="AU744" s="18"/>
      <c r="AV744" s="18"/>
      <c r="AW744" s="18"/>
      <c r="AX744" s="76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</row>
    <row r="745" spans="1:75" s="11" customFormat="1" ht="45.75" customHeight="1" x14ac:dyDescent="0.25">
      <c r="A745" s="9"/>
      <c r="B745" s="61" t="s">
        <v>1426</v>
      </c>
      <c r="C745" s="73" t="s">
        <v>1327</v>
      </c>
      <c r="D745" s="9"/>
      <c r="E745" s="73"/>
      <c r="F745" s="9"/>
      <c r="G745" s="69" t="s">
        <v>784</v>
      </c>
      <c r="H745" s="71" t="s">
        <v>785</v>
      </c>
      <c r="I745" s="25">
        <v>0</v>
      </c>
      <c r="J745" s="25">
        <v>80</v>
      </c>
      <c r="K745" s="25">
        <v>1250</v>
      </c>
      <c r="L745" s="25">
        <v>1330</v>
      </c>
      <c r="M745" s="26">
        <v>186.25399999999999</v>
      </c>
      <c r="N745" s="27">
        <v>247718.22560000001</v>
      </c>
      <c r="O745" s="27">
        <v>61929.56</v>
      </c>
      <c r="P745" s="27">
        <v>61929.56</v>
      </c>
      <c r="Q745" s="27">
        <v>61929.56</v>
      </c>
      <c r="R745" s="27">
        <v>61929.56</v>
      </c>
      <c r="S745" s="74">
        <f>L745+T745</f>
        <v>1330</v>
      </c>
      <c r="T745" s="25">
        <f t="shared" si="240"/>
        <v>0</v>
      </c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>
        <f t="shared" si="241"/>
        <v>0</v>
      </c>
      <c r="AI745" s="25"/>
      <c r="AJ745" s="25"/>
      <c r="AK745" s="25"/>
      <c r="AL745" s="25"/>
      <c r="AM745" s="25"/>
      <c r="AN745" s="25"/>
      <c r="AO745" s="25"/>
      <c r="AP745" s="25"/>
      <c r="AQ745" s="38" t="s">
        <v>1126</v>
      </c>
      <c r="AR745" s="18"/>
      <c r="AS745" s="38"/>
      <c r="AT745" s="18"/>
      <c r="AU745" s="18" t="s">
        <v>1132</v>
      </c>
      <c r="AV745" s="18"/>
      <c r="AW745" s="18"/>
      <c r="AX745" s="76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</row>
    <row r="746" spans="1:75" s="11" customFormat="1" ht="45.75" customHeight="1" x14ac:dyDescent="0.25">
      <c r="A746" s="9"/>
      <c r="B746" s="61" t="s">
        <v>1437</v>
      </c>
      <c r="C746" s="73" t="s">
        <v>1327</v>
      </c>
      <c r="D746" s="9"/>
      <c r="E746" s="73"/>
      <c r="F746" s="9"/>
      <c r="G746" s="69" t="s">
        <v>786</v>
      </c>
      <c r="H746" s="71" t="s">
        <v>787</v>
      </c>
      <c r="I746" s="25">
        <v>0</v>
      </c>
      <c r="J746" s="25">
        <v>310</v>
      </c>
      <c r="K746" s="25">
        <v>0</v>
      </c>
      <c r="L746" s="25">
        <v>310</v>
      </c>
      <c r="M746" s="26">
        <v>221.58199999999999</v>
      </c>
      <c r="N746" s="27">
        <v>68690.450500000006</v>
      </c>
      <c r="O746" s="27">
        <v>17172.61</v>
      </c>
      <c r="P746" s="27">
        <v>17172.61</v>
      </c>
      <c r="Q746" s="27">
        <v>17172.61</v>
      </c>
      <c r="R746" s="27">
        <v>17172.61</v>
      </c>
      <c r="S746" s="74">
        <f>L746+T746</f>
        <v>310</v>
      </c>
      <c r="T746" s="25">
        <f t="shared" si="240"/>
        <v>0</v>
      </c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>
        <f t="shared" si="241"/>
        <v>0</v>
      </c>
      <c r="AI746" s="25"/>
      <c r="AJ746" s="25"/>
      <c r="AK746" s="25"/>
      <c r="AL746" s="25"/>
      <c r="AM746" s="25"/>
      <c r="AN746" s="25"/>
      <c r="AO746" s="25"/>
      <c r="AP746" s="25"/>
      <c r="AQ746" s="38" t="s">
        <v>1126</v>
      </c>
      <c r="AR746" s="18" t="s">
        <v>1133</v>
      </c>
      <c r="AS746" s="38"/>
      <c r="AT746" s="18"/>
      <c r="AU746" s="18"/>
      <c r="AV746" s="18"/>
      <c r="AW746" s="18"/>
      <c r="AX746" s="76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</row>
    <row r="747" spans="1:75" s="11" customFormat="1" ht="45.75" customHeight="1" x14ac:dyDescent="0.25">
      <c r="A747" s="9"/>
      <c r="B747" s="61"/>
      <c r="C747" s="73" t="s">
        <v>1327</v>
      </c>
      <c r="D747" s="9"/>
      <c r="E747" s="73" t="s">
        <v>1734</v>
      </c>
      <c r="F747" s="9"/>
      <c r="G747" s="69" t="s">
        <v>1679</v>
      </c>
      <c r="H747" s="71" t="s">
        <v>1680</v>
      </c>
      <c r="I747" s="25">
        <v>0</v>
      </c>
      <c r="J747" s="25">
        <v>14430</v>
      </c>
      <c r="K747" s="25">
        <v>95570</v>
      </c>
      <c r="L747" s="25">
        <f>K747+J747+I747</f>
        <v>110000</v>
      </c>
      <c r="M747" s="26">
        <v>2.5640000000000001</v>
      </c>
      <c r="N747" s="27">
        <f>M747*L747</f>
        <v>282040</v>
      </c>
      <c r="O747" s="27">
        <f>$N$747/4</f>
        <v>70510</v>
      </c>
      <c r="P747" s="27">
        <f t="shared" ref="P747:R747" si="250">$N$747/4</f>
        <v>70510</v>
      </c>
      <c r="Q747" s="27">
        <f t="shared" si="250"/>
        <v>70510</v>
      </c>
      <c r="R747" s="27">
        <f t="shared" si="250"/>
        <v>70510</v>
      </c>
      <c r="S747" s="74">
        <f>L747+T747</f>
        <v>110040</v>
      </c>
      <c r="T747" s="25">
        <f>U747+V747+W747+X747+Y747+Z747+AA747+AB747+AC747+AD747+AE747+AF747+AG747+AH747</f>
        <v>40</v>
      </c>
      <c r="U747" s="25"/>
      <c r="V747" s="25">
        <v>40</v>
      </c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38"/>
      <c r="AR747" s="18"/>
      <c r="AS747" s="38"/>
      <c r="AT747" s="18"/>
      <c r="AU747" s="18"/>
      <c r="AV747" s="18"/>
      <c r="AW747" s="18"/>
      <c r="AX747" s="76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</row>
    <row r="748" spans="1:75" s="11" customFormat="1" ht="20.25" customHeight="1" x14ac:dyDescent="0.25">
      <c r="A748" s="9"/>
      <c r="B748" s="61"/>
      <c r="C748" s="73"/>
      <c r="D748" s="9"/>
      <c r="E748" s="73"/>
      <c r="F748" s="87" t="s">
        <v>788</v>
      </c>
      <c r="G748" s="89" t="s">
        <v>789</v>
      </c>
      <c r="H748" s="71"/>
      <c r="I748" s="25"/>
      <c r="J748" s="25"/>
      <c r="K748" s="25"/>
      <c r="L748" s="25"/>
      <c r="M748" s="26"/>
      <c r="N748" s="27"/>
      <c r="O748" s="27"/>
      <c r="P748" s="27"/>
      <c r="Q748" s="27"/>
      <c r="R748" s="27"/>
      <c r="S748" s="74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38" t="s">
        <v>1296</v>
      </c>
      <c r="AR748" s="18"/>
      <c r="AS748" s="38"/>
      <c r="AT748" s="18"/>
      <c r="AU748" s="18" t="s">
        <v>1132</v>
      </c>
      <c r="AV748" s="18"/>
      <c r="AW748" s="18"/>
      <c r="AX748" s="76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</row>
    <row r="749" spans="1:75" s="11" customFormat="1" ht="20.25" customHeight="1" x14ac:dyDescent="0.25">
      <c r="A749" s="9"/>
      <c r="B749" s="61"/>
      <c r="C749" s="73"/>
      <c r="D749" s="9"/>
      <c r="E749" s="73"/>
      <c r="F749" s="87" t="s">
        <v>790</v>
      </c>
      <c r="G749" s="89" t="s">
        <v>791</v>
      </c>
      <c r="H749" s="71"/>
      <c r="I749" s="25"/>
      <c r="J749" s="25"/>
      <c r="K749" s="25"/>
      <c r="L749" s="25"/>
      <c r="M749" s="26"/>
      <c r="N749" s="27"/>
      <c r="O749" s="27"/>
      <c r="P749" s="27"/>
      <c r="Q749" s="27"/>
      <c r="R749" s="27"/>
      <c r="S749" s="74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38"/>
      <c r="AR749" s="18"/>
      <c r="AS749" s="38"/>
      <c r="AT749" s="18"/>
      <c r="AU749" s="18"/>
      <c r="AV749" s="18"/>
      <c r="AW749" s="18"/>
      <c r="AX749" s="76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</row>
    <row r="750" spans="1:75" s="11" customFormat="1" ht="45.75" customHeight="1" x14ac:dyDescent="0.25">
      <c r="A750" s="9"/>
      <c r="B750" s="61" t="s">
        <v>1460</v>
      </c>
      <c r="C750" s="73" t="s">
        <v>1327</v>
      </c>
      <c r="D750" s="9"/>
      <c r="E750" s="73" t="s">
        <v>1473</v>
      </c>
      <c r="F750" s="9"/>
      <c r="G750" s="69" t="s">
        <v>792</v>
      </c>
      <c r="H750" s="71" t="s">
        <v>793</v>
      </c>
      <c r="I750" s="25">
        <v>0</v>
      </c>
      <c r="J750" s="25">
        <v>21835</v>
      </c>
      <c r="K750" s="25">
        <v>0</v>
      </c>
      <c r="L750" s="25">
        <v>21835</v>
      </c>
      <c r="M750" s="26">
        <v>66.956000000000003</v>
      </c>
      <c r="N750" s="27">
        <f>L750*M750</f>
        <v>1461984.26</v>
      </c>
      <c r="O750" s="27">
        <f>$N$750/4</f>
        <v>365496.065</v>
      </c>
      <c r="P750" s="27">
        <f t="shared" ref="P750:R750" si="251">$N$750/4</f>
        <v>365496.065</v>
      </c>
      <c r="Q750" s="27">
        <f t="shared" si="251"/>
        <v>365496.065</v>
      </c>
      <c r="R750" s="27">
        <f t="shared" si="251"/>
        <v>365496.065</v>
      </c>
      <c r="S750" s="74">
        <f t="shared" ref="S750:S767" si="252">L750+T750</f>
        <v>22440</v>
      </c>
      <c r="T750" s="25">
        <f t="shared" si="240"/>
        <v>605</v>
      </c>
      <c r="U750" s="25"/>
      <c r="V750" s="25">
        <v>300</v>
      </c>
      <c r="W750" s="25"/>
      <c r="X750" s="25"/>
      <c r="Y750" s="25"/>
      <c r="Z750" s="25">
        <v>300</v>
      </c>
      <c r="AA750" s="25"/>
      <c r="AB750" s="25"/>
      <c r="AC750" s="25"/>
      <c r="AD750" s="25"/>
      <c r="AE750" s="25"/>
      <c r="AF750" s="25"/>
      <c r="AG750" s="25">
        <v>5</v>
      </c>
      <c r="AH750" s="25">
        <f t="shared" si="241"/>
        <v>0</v>
      </c>
      <c r="AI750" s="25"/>
      <c r="AJ750" s="25"/>
      <c r="AK750" s="25"/>
      <c r="AL750" s="25"/>
      <c r="AM750" s="25"/>
      <c r="AN750" s="25"/>
      <c r="AO750" s="25"/>
      <c r="AP750" s="25"/>
      <c r="AQ750" s="38" t="s">
        <v>1296</v>
      </c>
      <c r="AR750" s="18"/>
      <c r="AS750" s="38"/>
      <c r="AT750" s="18"/>
      <c r="AU750" s="18" t="s">
        <v>1132</v>
      </c>
      <c r="AV750" s="18"/>
      <c r="AW750" s="18"/>
      <c r="AX750" s="76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</row>
    <row r="751" spans="1:75" s="11" customFormat="1" ht="45.75" customHeight="1" x14ac:dyDescent="0.25">
      <c r="A751" s="9"/>
      <c r="B751" s="61" t="s">
        <v>1461</v>
      </c>
      <c r="C751" s="73" t="s">
        <v>1327</v>
      </c>
      <c r="D751" s="9"/>
      <c r="E751" s="73"/>
      <c r="F751" s="9"/>
      <c r="G751" s="69" t="s">
        <v>1278</v>
      </c>
      <c r="H751" s="71" t="s">
        <v>794</v>
      </c>
      <c r="I751" s="25">
        <v>0</v>
      </c>
      <c r="J751" s="25">
        <v>50550</v>
      </c>
      <c r="K751" s="25">
        <v>900</v>
      </c>
      <c r="L751" s="25">
        <v>51450</v>
      </c>
      <c r="M751" s="26">
        <v>2.0960000000000001</v>
      </c>
      <c r="N751" s="27">
        <v>107838.917</v>
      </c>
      <c r="O751" s="27">
        <v>26959.73</v>
      </c>
      <c r="P751" s="27">
        <v>26959.73</v>
      </c>
      <c r="Q751" s="27">
        <v>26959.73</v>
      </c>
      <c r="R751" s="27">
        <v>26959.73</v>
      </c>
      <c r="S751" s="74">
        <f t="shared" si="252"/>
        <v>53450</v>
      </c>
      <c r="T751" s="25">
        <f t="shared" si="240"/>
        <v>2000</v>
      </c>
      <c r="U751" s="25"/>
      <c r="V751" s="25">
        <v>1000</v>
      </c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>
        <v>1000</v>
      </c>
      <c r="AH751" s="25">
        <f t="shared" si="241"/>
        <v>0</v>
      </c>
      <c r="AI751" s="25"/>
      <c r="AJ751" s="25"/>
      <c r="AK751" s="25"/>
      <c r="AL751" s="25"/>
      <c r="AM751" s="25"/>
      <c r="AN751" s="25"/>
      <c r="AO751" s="25"/>
      <c r="AP751" s="25"/>
      <c r="AQ751" s="38" t="s">
        <v>1296</v>
      </c>
      <c r="AR751" s="18"/>
      <c r="AS751" s="38"/>
      <c r="AT751" s="18"/>
      <c r="AU751" s="18" t="s">
        <v>1132</v>
      </c>
      <c r="AV751" s="18"/>
      <c r="AW751" s="18"/>
      <c r="AX751" s="76" t="s">
        <v>1355</v>
      </c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</row>
    <row r="752" spans="1:75" s="11" customFormat="1" ht="45.75" customHeight="1" x14ac:dyDescent="0.25">
      <c r="A752" s="9"/>
      <c r="B752" s="61" t="s">
        <v>1461</v>
      </c>
      <c r="C752" s="73" t="s">
        <v>1327</v>
      </c>
      <c r="D752" s="9"/>
      <c r="E752" s="73" t="s">
        <v>1473</v>
      </c>
      <c r="F752" s="9"/>
      <c r="G752" s="69" t="s">
        <v>1278</v>
      </c>
      <c r="H752" s="71" t="s">
        <v>795</v>
      </c>
      <c r="I752" s="25">
        <v>0</v>
      </c>
      <c r="J752" s="25">
        <v>55405</v>
      </c>
      <c r="K752" s="25">
        <v>0</v>
      </c>
      <c r="L752" s="25">
        <v>55405</v>
      </c>
      <c r="M752" s="26">
        <v>10.012</v>
      </c>
      <c r="N752" s="27">
        <f>L752*M752</f>
        <v>554714.86</v>
      </c>
      <c r="O752" s="27">
        <f>$N$752/4</f>
        <v>138678.715</v>
      </c>
      <c r="P752" s="27">
        <f t="shared" ref="P752:R752" si="253">$N$752/4</f>
        <v>138678.715</v>
      </c>
      <c r="Q752" s="27">
        <f t="shared" si="253"/>
        <v>138678.715</v>
      </c>
      <c r="R752" s="27">
        <f t="shared" si="253"/>
        <v>138678.715</v>
      </c>
      <c r="S752" s="74">
        <f t="shared" si="252"/>
        <v>56430</v>
      </c>
      <c r="T752" s="25">
        <f t="shared" si="240"/>
        <v>1025</v>
      </c>
      <c r="U752" s="25"/>
      <c r="V752" s="25">
        <v>400</v>
      </c>
      <c r="W752" s="25">
        <v>25</v>
      </c>
      <c r="X752" s="25"/>
      <c r="Y752" s="25"/>
      <c r="Z752" s="25">
        <v>500</v>
      </c>
      <c r="AA752" s="25"/>
      <c r="AB752" s="25"/>
      <c r="AC752" s="25"/>
      <c r="AD752" s="25"/>
      <c r="AE752" s="25"/>
      <c r="AF752" s="25"/>
      <c r="AG752" s="25"/>
      <c r="AH752" s="25">
        <f t="shared" si="241"/>
        <v>100</v>
      </c>
      <c r="AI752" s="25"/>
      <c r="AJ752" s="25"/>
      <c r="AK752" s="25"/>
      <c r="AL752" s="25"/>
      <c r="AM752" s="25"/>
      <c r="AN752" s="25"/>
      <c r="AO752" s="25">
        <v>100</v>
      </c>
      <c r="AP752" s="25"/>
      <c r="AQ752" s="38" t="s">
        <v>1127</v>
      </c>
      <c r="AR752" s="18"/>
      <c r="AS752" s="38" t="s">
        <v>1136</v>
      </c>
      <c r="AT752" s="18"/>
      <c r="AU752" s="18"/>
      <c r="AV752" s="18"/>
      <c r="AW752" s="18"/>
      <c r="AX752" s="76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</row>
    <row r="753" spans="1:75" s="11" customFormat="1" ht="45.75" customHeight="1" x14ac:dyDescent="0.25">
      <c r="A753" s="9"/>
      <c r="B753" s="61" t="s">
        <v>1461</v>
      </c>
      <c r="C753" s="73" t="s">
        <v>1327</v>
      </c>
      <c r="D753" s="9"/>
      <c r="E753" s="73" t="s">
        <v>1473</v>
      </c>
      <c r="F753" s="9"/>
      <c r="G753" s="69" t="s">
        <v>1278</v>
      </c>
      <c r="H753" s="71" t="s">
        <v>796</v>
      </c>
      <c r="I753" s="25">
        <v>0</v>
      </c>
      <c r="J753" s="25">
        <v>41755</v>
      </c>
      <c r="K753" s="25">
        <v>0</v>
      </c>
      <c r="L753" s="25">
        <v>41755</v>
      </c>
      <c r="M753" s="26">
        <v>6.2489999999999997</v>
      </c>
      <c r="N753" s="27">
        <f>L753*M753</f>
        <v>260926.995</v>
      </c>
      <c r="O753" s="27">
        <f>$N$753/4</f>
        <v>65231.748749999999</v>
      </c>
      <c r="P753" s="27">
        <f t="shared" ref="P753:R753" si="254">$N$753/4</f>
        <v>65231.748749999999</v>
      </c>
      <c r="Q753" s="27">
        <f t="shared" si="254"/>
        <v>65231.748749999999</v>
      </c>
      <c r="R753" s="27">
        <f t="shared" si="254"/>
        <v>65231.748749999999</v>
      </c>
      <c r="S753" s="74">
        <f t="shared" si="252"/>
        <v>42655</v>
      </c>
      <c r="T753" s="25">
        <f t="shared" si="240"/>
        <v>900</v>
      </c>
      <c r="U753" s="25"/>
      <c r="V753" s="25"/>
      <c r="W753" s="25"/>
      <c r="X753" s="25"/>
      <c r="Y753" s="25"/>
      <c r="Z753" s="25">
        <v>500</v>
      </c>
      <c r="AA753" s="25"/>
      <c r="AB753" s="25"/>
      <c r="AC753" s="25"/>
      <c r="AD753" s="25"/>
      <c r="AE753" s="25"/>
      <c r="AF753" s="25"/>
      <c r="AG753" s="25">
        <v>400</v>
      </c>
      <c r="AH753" s="25">
        <f t="shared" si="241"/>
        <v>0</v>
      </c>
      <c r="AI753" s="25"/>
      <c r="AJ753" s="25"/>
      <c r="AK753" s="25"/>
      <c r="AL753" s="25"/>
      <c r="AM753" s="25"/>
      <c r="AN753" s="25"/>
      <c r="AO753" s="25"/>
      <c r="AP753" s="25"/>
      <c r="AQ753" s="38" t="s">
        <v>1296</v>
      </c>
      <c r="AR753" s="18"/>
      <c r="AS753" s="38"/>
      <c r="AT753" s="18"/>
      <c r="AU753" s="18" t="s">
        <v>1132</v>
      </c>
      <c r="AV753" s="18"/>
      <c r="AW753" s="18"/>
      <c r="AX753" s="76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</row>
    <row r="754" spans="1:75" s="11" customFormat="1" ht="45.75" customHeight="1" x14ac:dyDescent="0.25">
      <c r="A754" s="9"/>
      <c r="B754" s="61" t="s">
        <v>1461</v>
      </c>
      <c r="C754" s="73" t="s">
        <v>1327</v>
      </c>
      <c r="D754" s="9"/>
      <c r="E754" s="73" t="s">
        <v>1473</v>
      </c>
      <c r="F754" s="9"/>
      <c r="G754" s="69" t="s">
        <v>797</v>
      </c>
      <c r="H754" s="71" t="s">
        <v>798</v>
      </c>
      <c r="I754" s="25">
        <v>0</v>
      </c>
      <c r="J754" s="25">
        <v>9422</v>
      </c>
      <c r="K754" s="25">
        <v>400</v>
      </c>
      <c r="L754" s="25">
        <f>J754+K754</f>
        <v>9822</v>
      </c>
      <c r="M754" s="26">
        <v>67.069000000000003</v>
      </c>
      <c r="N754" s="27">
        <f>L754*M754</f>
        <v>658751.71799999999</v>
      </c>
      <c r="O754" s="27">
        <f>$N$754/4</f>
        <v>164687.9295</v>
      </c>
      <c r="P754" s="27">
        <f t="shared" ref="P754:R754" si="255">$N$754/4</f>
        <v>164687.9295</v>
      </c>
      <c r="Q754" s="27">
        <f t="shared" si="255"/>
        <v>164687.9295</v>
      </c>
      <c r="R754" s="27">
        <f t="shared" si="255"/>
        <v>164687.9295</v>
      </c>
      <c r="S754" s="74">
        <f t="shared" si="252"/>
        <v>9882</v>
      </c>
      <c r="T754" s="25">
        <f t="shared" si="240"/>
        <v>60</v>
      </c>
      <c r="U754" s="25"/>
      <c r="V754" s="25">
        <v>20</v>
      </c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>
        <f t="shared" si="241"/>
        <v>40</v>
      </c>
      <c r="AI754" s="25"/>
      <c r="AJ754" s="25"/>
      <c r="AK754" s="25"/>
      <c r="AL754" s="25"/>
      <c r="AM754" s="25"/>
      <c r="AN754" s="25"/>
      <c r="AO754" s="25">
        <v>40</v>
      </c>
      <c r="AP754" s="25"/>
      <c r="AQ754" s="38" t="s">
        <v>1296</v>
      </c>
      <c r="AR754" s="18"/>
      <c r="AS754" s="38"/>
      <c r="AT754" s="18"/>
      <c r="AU754" s="18" t="s">
        <v>1132</v>
      </c>
      <c r="AV754" s="18"/>
      <c r="AW754" s="18"/>
      <c r="AX754" s="76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</row>
    <row r="755" spans="1:75" s="11" customFormat="1" ht="45.75" customHeight="1" x14ac:dyDescent="0.25">
      <c r="A755" s="9"/>
      <c r="B755" s="61" t="s">
        <v>1431</v>
      </c>
      <c r="C755" s="73" t="s">
        <v>1327</v>
      </c>
      <c r="D755" s="9"/>
      <c r="E755" s="73" t="s">
        <v>1520</v>
      </c>
      <c r="F755" s="9"/>
      <c r="G755" s="69" t="s">
        <v>799</v>
      </c>
      <c r="H755" s="71" t="s">
        <v>1503</v>
      </c>
      <c r="I755" s="25">
        <v>0</v>
      </c>
      <c r="J755" s="25">
        <v>165270</v>
      </c>
      <c r="K755" s="25">
        <v>3400</v>
      </c>
      <c r="L755" s="25">
        <f>J755+K755</f>
        <v>168670</v>
      </c>
      <c r="M755" s="26">
        <v>0.47020000000000001</v>
      </c>
      <c r="N755" s="27">
        <f>L755*M755</f>
        <v>79308.634000000005</v>
      </c>
      <c r="O755" s="27">
        <f>$N$755/4</f>
        <v>19827.158500000001</v>
      </c>
      <c r="P755" s="27">
        <f t="shared" ref="P755:R755" si="256">$N$755/4</f>
        <v>19827.158500000001</v>
      </c>
      <c r="Q755" s="27">
        <f t="shared" si="256"/>
        <v>19827.158500000001</v>
      </c>
      <c r="R755" s="27">
        <f t="shared" si="256"/>
        <v>19827.158500000001</v>
      </c>
      <c r="S755" s="74">
        <f t="shared" si="252"/>
        <v>172170</v>
      </c>
      <c r="T755" s="25">
        <f t="shared" si="240"/>
        <v>3500</v>
      </c>
      <c r="U755" s="25"/>
      <c r="V755" s="25">
        <v>3000</v>
      </c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>
        <v>300</v>
      </c>
      <c r="AH755" s="25">
        <f t="shared" si="241"/>
        <v>200</v>
      </c>
      <c r="AI755" s="25"/>
      <c r="AJ755" s="25"/>
      <c r="AK755" s="25"/>
      <c r="AL755" s="25"/>
      <c r="AM755" s="25"/>
      <c r="AN755" s="25"/>
      <c r="AO755" s="25">
        <v>200</v>
      </c>
      <c r="AP755" s="25"/>
      <c r="AQ755" s="38" t="s">
        <v>1126</v>
      </c>
      <c r="AR755" s="18" t="s">
        <v>1133</v>
      </c>
      <c r="AS755" s="38"/>
      <c r="AT755" s="18"/>
      <c r="AU755" s="18"/>
      <c r="AV755" s="18"/>
      <c r="AW755" s="18"/>
      <c r="AX755" s="76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</row>
    <row r="756" spans="1:75" s="11" customFormat="1" ht="45.75" customHeight="1" x14ac:dyDescent="0.25">
      <c r="A756" s="9"/>
      <c r="B756" s="61" t="s">
        <v>1437</v>
      </c>
      <c r="C756" s="73" t="s">
        <v>1327</v>
      </c>
      <c r="D756" s="9"/>
      <c r="E756" s="73"/>
      <c r="F756" s="9"/>
      <c r="G756" s="69" t="s">
        <v>800</v>
      </c>
      <c r="H756" s="71" t="s">
        <v>801</v>
      </c>
      <c r="I756" s="25">
        <v>0</v>
      </c>
      <c r="J756" s="25">
        <v>11570</v>
      </c>
      <c r="K756" s="25">
        <v>0</v>
      </c>
      <c r="L756" s="25">
        <v>11570</v>
      </c>
      <c r="M756" s="26">
        <v>7.6619999999999999</v>
      </c>
      <c r="N756" s="27">
        <v>88654.604399999997</v>
      </c>
      <c r="O756" s="27">
        <v>22163.65</v>
      </c>
      <c r="P756" s="27">
        <v>22163.65</v>
      </c>
      <c r="Q756" s="27">
        <v>22163.65</v>
      </c>
      <c r="R756" s="27">
        <v>22163.65</v>
      </c>
      <c r="S756" s="74">
        <f t="shared" si="252"/>
        <v>11670</v>
      </c>
      <c r="T756" s="25">
        <f t="shared" si="240"/>
        <v>100</v>
      </c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>
        <f t="shared" si="241"/>
        <v>100</v>
      </c>
      <c r="AI756" s="25"/>
      <c r="AJ756" s="25"/>
      <c r="AK756" s="25"/>
      <c r="AL756" s="25"/>
      <c r="AM756" s="25"/>
      <c r="AN756" s="25"/>
      <c r="AO756" s="25">
        <v>100</v>
      </c>
      <c r="AP756" s="25"/>
      <c r="AQ756" s="38" t="s">
        <v>1126</v>
      </c>
      <c r="AR756" s="18" t="s">
        <v>1133</v>
      </c>
      <c r="AS756" s="38"/>
      <c r="AT756" s="18"/>
      <c r="AU756" s="18"/>
      <c r="AV756" s="18"/>
      <c r="AW756" s="18"/>
      <c r="AX756" s="76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</row>
    <row r="757" spans="1:75" s="11" customFormat="1" ht="45.75" customHeight="1" x14ac:dyDescent="0.25">
      <c r="A757" s="9"/>
      <c r="B757" s="61" t="s">
        <v>1431</v>
      </c>
      <c r="C757" s="73" t="s">
        <v>1327</v>
      </c>
      <c r="D757" s="9"/>
      <c r="E757" s="73" t="s">
        <v>1473</v>
      </c>
      <c r="F757" s="9"/>
      <c r="G757" s="69" t="s">
        <v>802</v>
      </c>
      <c r="H757" s="71" t="s">
        <v>803</v>
      </c>
      <c r="I757" s="25">
        <v>0</v>
      </c>
      <c r="J757" s="25">
        <v>13940</v>
      </c>
      <c r="K757" s="25">
        <v>0</v>
      </c>
      <c r="L757" s="25">
        <v>13940</v>
      </c>
      <c r="M757" s="26">
        <v>1.75</v>
      </c>
      <c r="N757" s="27">
        <f>L757*M757</f>
        <v>24395</v>
      </c>
      <c r="O757" s="27">
        <f>$N$757/4</f>
        <v>6098.75</v>
      </c>
      <c r="P757" s="27">
        <f t="shared" ref="P757:R757" si="257">$N$757/4</f>
        <v>6098.75</v>
      </c>
      <c r="Q757" s="27">
        <f t="shared" si="257"/>
        <v>6098.75</v>
      </c>
      <c r="R757" s="27">
        <f t="shared" si="257"/>
        <v>6098.75</v>
      </c>
      <c r="S757" s="74">
        <f t="shared" si="252"/>
        <v>14120</v>
      </c>
      <c r="T757" s="25">
        <f t="shared" si="240"/>
        <v>180</v>
      </c>
      <c r="U757" s="25"/>
      <c r="V757" s="25"/>
      <c r="W757" s="25"/>
      <c r="X757" s="25"/>
      <c r="Y757" s="25"/>
      <c r="Z757" s="25">
        <v>80</v>
      </c>
      <c r="AA757" s="25"/>
      <c r="AB757" s="25"/>
      <c r="AC757" s="25"/>
      <c r="AD757" s="25"/>
      <c r="AE757" s="25"/>
      <c r="AF757" s="25"/>
      <c r="AG757" s="25"/>
      <c r="AH757" s="25">
        <f t="shared" si="241"/>
        <v>100</v>
      </c>
      <c r="AI757" s="25"/>
      <c r="AJ757" s="25"/>
      <c r="AK757" s="25"/>
      <c r="AL757" s="25"/>
      <c r="AM757" s="25"/>
      <c r="AN757" s="25"/>
      <c r="AO757" s="25">
        <v>100</v>
      </c>
      <c r="AP757" s="25"/>
      <c r="AQ757" s="38" t="s">
        <v>1126</v>
      </c>
      <c r="AR757" s="18" t="s">
        <v>1133</v>
      </c>
      <c r="AS757" s="38"/>
      <c r="AT757" s="18"/>
      <c r="AU757" s="18"/>
      <c r="AV757" s="18"/>
      <c r="AW757" s="18"/>
      <c r="AX757" s="76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</row>
    <row r="758" spans="1:75" s="11" customFormat="1" ht="45.75" customHeight="1" x14ac:dyDescent="0.25">
      <c r="A758" s="9"/>
      <c r="B758" s="61" t="s">
        <v>1325</v>
      </c>
      <c r="C758" s="73" t="s">
        <v>1327</v>
      </c>
      <c r="D758" s="9"/>
      <c r="E758" s="73"/>
      <c r="F758" s="9"/>
      <c r="G758" s="69" t="s">
        <v>804</v>
      </c>
      <c r="H758" s="71" t="s">
        <v>805</v>
      </c>
      <c r="I758" s="25">
        <v>0</v>
      </c>
      <c r="J758" s="25">
        <v>273900</v>
      </c>
      <c r="K758" s="25">
        <v>11470</v>
      </c>
      <c r="L758" s="25">
        <f>J758+K758</f>
        <v>285370</v>
      </c>
      <c r="M758" s="26">
        <v>3.488</v>
      </c>
      <c r="N758" s="27">
        <f>L758*M758</f>
        <v>995370.55999999994</v>
      </c>
      <c r="O758" s="27">
        <f>$N$758/4</f>
        <v>248842.63999999998</v>
      </c>
      <c r="P758" s="27">
        <f t="shared" ref="P758:R758" si="258">$N$758/4</f>
        <v>248842.63999999998</v>
      </c>
      <c r="Q758" s="27">
        <f t="shared" si="258"/>
        <v>248842.63999999998</v>
      </c>
      <c r="R758" s="27">
        <f t="shared" si="258"/>
        <v>248842.63999999998</v>
      </c>
      <c r="S758" s="74">
        <f t="shared" si="252"/>
        <v>298070</v>
      </c>
      <c r="T758" s="25">
        <f t="shared" si="240"/>
        <v>12700</v>
      </c>
      <c r="U758" s="25"/>
      <c r="V758" s="25">
        <v>5000</v>
      </c>
      <c r="W758" s="25"/>
      <c r="X758" s="25"/>
      <c r="Y758" s="25"/>
      <c r="Z758" s="25">
        <v>5000</v>
      </c>
      <c r="AA758" s="25"/>
      <c r="AB758" s="25"/>
      <c r="AC758" s="25"/>
      <c r="AD758" s="25"/>
      <c r="AE758" s="25"/>
      <c r="AF758" s="25"/>
      <c r="AG758" s="25">
        <v>2500</v>
      </c>
      <c r="AH758" s="25">
        <f t="shared" si="241"/>
        <v>200</v>
      </c>
      <c r="AI758" s="25"/>
      <c r="AJ758" s="25"/>
      <c r="AK758" s="25"/>
      <c r="AL758" s="25"/>
      <c r="AM758" s="25"/>
      <c r="AN758" s="25"/>
      <c r="AO758" s="25">
        <v>200</v>
      </c>
      <c r="AP758" s="25"/>
      <c r="AQ758" s="38" t="s">
        <v>1296</v>
      </c>
      <c r="AR758" s="18"/>
      <c r="AS758" s="38"/>
      <c r="AT758" s="18" t="s">
        <v>1154</v>
      </c>
      <c r="AU758" s="18" t="s">
        <v>1132</v>
      </c>
      <c r="AV758" s="18"/>
      <c r="AW758" s="18"/>
      <c r="AX758" s="76" t="s">
        <v>1359</v>
      </c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</row>
    <row r="759" spans="1:75" s="11" customFormat="1" ht="45.75" customHeight="1" x14ac:dyDescent="0.25">
      <c r="A759" s="9"/>
      <c r="B759" s="61" t="s">
        <v>1325</v>
      </c>
      <c r="C759" s="73" t="s">
        <v>1327</v>
      </c>
      <c r="D759" s="9"/>
      <c r="E759" s="73"/>
      <c r="F759" s="9"/>
      <c r="G759" s="69" t="s">
        <v>804</v>
      </c>
      <c r="H759" s="71" t="s">
        <v>806</v>
      </c>
      <c r="I759" s="25">
        <v>0</v>
      </c>
      <c r="J759" s="25">
        <v>221775</v>
      </c>
      <c r="K759" s="25">
        <v>11145</v>
      </c>
      <c r="L759" s="25">
        <f>J759+K759</f>
        <v>232920</v>
      </c>
      <c r="M759" s="26">
        <v>8.3780000000000001</v>
      </c>
      <c r="N759" s="27">
        <f>L759*M759</f>
        <v>1951403.76</v>
      </c>
      <c r="O759" s="27">
        <f>$N$759/4</f>
        <v>487850.94</v>
      </c>
      <c r="P759" s="27">
        <f t="shared" ref="P759:R759" si="259">$N$759/4</f>
        <v>487850.94</v>
      </c>
      <c r="Q759" s="27">
        <f t="shared" si="259"/>
        <v>487850.94</v>
      </c>
      <c r="R759" s="27">
        <f t="shared" si="259"/>
        <v>487850.94</v>
      </c>
      <c r="S759" s="74">
        <f t="shared" si="252"/>
        <v>237770</v>
      </c>
      <c r="T759" s="25">
        <f t="shared" si="240"/>
        <v>4850</v>
      </c>
      <c r="U759" s="25"/>
      <c r="V759" s="25">
        <v>2000</v>
      </c>
      <c r="W759" s="25">
        <v>50</v>
      </c>
      <c r="X759" s="25"/>
      <c r="Y759" s="25"/>
      <c r="Z759" s="25">
        <v>200</v>
      </c>
      <c r="AA759" s="25"/>
      <c r="AB759" s="25"/>
      <c r="AC759" s="25"/>
      <c r="AD759" s="25"/>
      <c r="AE759" s="25"/>
      <c r="AF759" s="25"/>
      <c r="AG759" s="25">
        <v>2500</v>
      </c>
      <c r="AH759" s="25">
        <f t="shared" si="241"/>
        <v>100</v>
      </c>
      <c r="AI759" s="25"/>
      <c r="AJ759" s="25"/>
      <c r="AK759" s="25"/>
      <c r="AL759" s="25"/>
      <c r="AM759" s="25"/>
      <c r="AN759" s="25"/>
      <c r="AO759" s="25">
        <v>100</v>
      </c>
      <c r="AP759" s="25"/>
      <c r="AQ759" s="38" t="s">
        <v>1296</v>
      </c>
      <c r="AR759" s="18"/>
      <c r="AS759" s="38"/>
      <c r="AT759" s="18" t="s">
        <v>1154</v>
      </c>
      <c r="AU759" s="18" t="s">
        <v>1132</v>
      </c>
      <c r="AV759" s="18"/>
      <c r="AW759" s="18"/>
      <c r="AX759" s="76" t="s">
        <v>1359</v>
      </c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</row>
    <row r="760" spans="1:75" s="11" customFormat="1" ht="45.75" customHeight="1" x14ac:dyDescent="0.25">
      <c r="A760" s="9"/>
      <c r="B760" s="61" t="s">
        <v>1461</v>
      </c>
      <c r="C760" s="73" t="s">
        <v>1327</v>
      </c>
      <c r="D760" s="9"/>
      <c r="E760" s="73"/>
      <c r="F760" s="9"/>
      <c r="G760" s="69" t="s">
        <v>807</v>
      </c>
      <c r="H760" s="71" t="s">
        <v>808</v>
      </c>
      <c r="I760" s="25">
        <v>0</v>
      </c>
      <c r="J760" s="25">
        <v>9390</v>
      </c>
      <c r="K760" s="25">
        <v>1300</v>
      </c>
      <c r="L760" s="25">
        <v>10690</v>
      </c>
      <c r="M760" s="26">
        <v>23.151</v>
      </c>
      <c r="N760" s="27">
        <v>247487.90479999999</v>
      </c>
      <c r="O760" s="27">
        <v>61871.98</v>
      </c>
      <c r="P760" s="27">
        <v>61871.98</v>
      </c>
      <c r="Q760" s="27">
        <v>61871.98</v>
      </c>
      <c r="R760" s="27">
        <v>61871.98</v>
      </c>
      <c r="S760" s="74">
        <f t="shared" si="252"/>
        <v>11060</v>
      </c>
      <c r="T760" s="25">
        <f t="shared" si="240"/>
        <v>370</v>
      </c>
      <c r="U760" s="25"/>
      <c r="V760" s="25">
        <v>50</v>
      </c>
      <c r="W760" s="25"/>
      <c r="X760" s="25"/>
      <c r="Y760" s="25"/>
      <c r="Z760" s="25">
        <v>20</v>
      </c>
      <c r="AA760" s="25"/>
      <c r="AB760" s="25"/>
      <c r="AC760" s="25"/>
      <c r="AD760" s="25"/>
      <c r="AE760" s="25"/>
      <c r="AF760" s="25"/>
      <c r="AG760" s="25">
        <v>300</v>
      </c>
      <c r="AH760" s="25">
        <f t="shared" si="241"/>
        <v>0</v>
      </c>
      <c r="AI760" s="25"/>
      <c r="AJ760" s="25"/>
      <c r="AK760" s="25"/>
      <c r="AL760" s="25"/>
      <c r="AM760" s="25"/>
      <c r="AN760" s="25"/>
      <c r="AO760" s="25"/>
      <c r="AP760" s="25"/>
      <c r="AQ760" s="38" t="s">
        <v>1296</v>
      </c>
      <c r="AR760" s="18"/>
      <c r="AS760" s="38"/>
      <c r="AT760" s="18"/>
      <c r="AU760" s="18" t="s">
        <v>1132</v>
      </c>
      <c r="AV760" s="18"/>
      <c r="AW760" s="18"/>
      <c r="AX760" s="76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</row>
    <row r="761" spans="1:75" s="11" customFormat="1" ht="45.75" customHeight="1" x14ac:dyDescent="0.25">
      <c r="A761" s="9"/>
      <c r="B761" s="61" t="s">
        <v>1461</v>
      </c>
      <c r="C761" s="73" t="s">
        <v>1327</v>
      </c>
      <c r="D761" s="9"/>
      <c r="E761" s="73" t="s">
        <v>1473</v>
      </c>
      <c r="F761" s="9"/>
      <c r="G761" s="69" t="s">
        <v>807</v>
      </c>
      <c r="H761" s="71" t="s">
        <v>809</v>
      </c>
      <c r="I761" s="25">
        <v>0</v>
      </c>
      <c r="J761" s="25">
        <v>12790</v>
      </c>
      <c r="K761" s="25">
        <v>0</v>
      </c>
      <c r="L761" s="25">
        <v>12790</v>
      </c>
      <c r="M761" s="26">
        <v>17.515999999999998</v>
      </c>
      <c r="N761" s="27">
        <f>L761*M761</f>
        <v>224029.63999999998</v>
      </c>
      <c r="O761" s="27">
        <f>$N$761/4</f>
        <v>56007.409999999996</v>
      </c>
      <c r="P761" s="27">
        <f t="shared" ref="P761:R761" si="260">$N$761/4</f>
        <v>56007.409999999996</v>
      </c>
      <c r="Q761" s="27">
        <f t="shared" si="260"/>
        <v>56007.409999999996</v>
      </c>
      <c r="R761" s="27">
        <f t="shared" si="260"/>
        <v>56007.409999999996</v>
      </c>
      <c r="S761" s="74">
        <f t="shared" si="252"/>
        <v>13150</v>
      </c>
      <c r="T761" s="25">
        <f t="shared" si="240"/>
        <v>360</v>
      </c>
      <c r="U761" s="25"/>
      <c r="V761" s="25"/>
      <c r="W761" s="25"/>
      <c r="X761" s="25"/>
      <c r="Y761" s="25"/>
      <c r="Z761" s="25">
        <v>60</v>
      </c>
      <c r="AA761" s="25"/>
      <c r="AB761" s="25"/>
      <c r="AC761" s="25"/>
      <c r="AD761" s="25"/>
      <c r="AE761" s="25"/>
      <c r="AF761" s="25"/>
      <c r="AG761" s="25">
        <v>300</v>
      </c>
      <c r="AH761" s="25">
        <f t="shared" si="241"/>
        <v>0</v>
      </c>
      <c r="AI761" s="25"/>
      <c r="AJ761" s="25"/>
      <c r="AK761" s="25"/>
      <c r="AL761" s="25"/>
      <c r="AM761" s="25"/>
      <c r="AN761" s="25"/>
      <c r="AO761" s="25"/>
      <c r="AP761" s="25"/>
      <c r="AQ761" s="38" t="s">
        <v>1296</v>
      </c>
      <c r="AR761" s="18"/>
      <c r="AS761" s="38"/>
      <c r="AT761" s="18"/>
      <c r="AU761" s="18" t="s">
        <v>1132</v>
      </c>
      <c r="AV761" s="18"/>
      <c r="AW761" s="18"/>
      <c r="AX761" s="76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</row>
    <row r="762" spans="1:75" s="11" customFormat="1" ht="45.75" customHeight="1" x14ac:dyDescent="0.25">
      <c r="A762" s="9"/>
      <c r="B762" s="61" t="s">
        <v>1461</v>
      </c>
      <c r="C762" s="73" t="s">
        <v>1327</v>
      </c>
      <c r="D762" s="9"/>
      <c r="E762" s="73" t="s">
        <v>1473</v>
      </c>
      <c r="F762" s="9"/>
      <c r="G762" s="69" t="s">
        <v>807</v>
      </c>
      <c r="H762" s="71" t="s">
        <v>810</v>
      </c>
      <c r="I762" s="25">
        <v>0</v>
      </c>
      <c r="J762" s="25">
        <v>10820</v>
      </c>
      <c r="K762" s="25">
        <v>1300</v>
      </c>
      <c r="L762" s="25">
        <f>J762+K762</f>
        <v>12120</v>
      </c>
      <c r="M762" s="26">
        <v>18.550999999999998</v>
      </c>
      <c r="N762" s="27">
        <f>L762*M762</f>
        <v>224838.11999999997</v>
      </c>
      <c r="O762" s="27">
        <f>$N$762/4</f>
        <v>56209.529999999992</v>
      </c>
      <c r="P762" s="27">
        <f t="shared" ref="P762:R762" si="261">$N$762/4</f>
        <v>56209.529999999992</v>
      </c>
      <c r="Q762" s="27">
        <f t="shared" si="261"/>
        <v>56209.529999999992</v>
      </c>
      <c r="R762" s="27">
        <f t="shared" si="261"/>
        <v>56209.529999999992</v>
      </c>
      <c r="S762" s="74">
        <f t="shared" si="252"/>
        <v>12210</v>
      </c>
      <c r="T762" s="25">
        <f t="shared" si="240"/>
        <v>90</v>
      </c>
      <c r="U762" s="25"/>
      <c r="V762" s="25">
        <v>50</v>
      </c>
      <c r="W762" s="25"/>
      <c r="X762" s="25"/>
      <c r="Y762" s="25"/>
      <c r="Z762" s="25">
        <v>20</v>
      </c>
      <c r="AA762" s="25"/>
      <c r="AB762" s="25"/>
      <c r="AC762" s="25"/>
      <c r="AD762" s="25"/>
      <c r="AE762" s="25"/>
      <c r="AF762" s="25"/>
      <c r="AG762" s="25"/>
      <c r="AH762" s="25">
        <f t="shared" si="241"/>
        <v>20</v>
      </c>
      <c r="AI762" s="25"/>
      <c r="AJ762" s="25"/>
      <c r="AK762" s="25"/>
      <c r="AL762" s="25"/>
      <c r="AM762" s="25"/>
      <c r="AN762" s="25"/>
      <c r="AO762" s="25">
        <v>20</v>
      </c>
      <c r="AP762" s="25"/>
      <c r="AQ762" s="38" t="s">
        <v>1296</v>
      </c>
      <c r="AR762" s="18"/>
      <c r="AS762" s="38"/>
      <c r="AT762" s="18"/>
      <c r="AU762" s="18" t="s">
        <v>1132</v>
      </c>
      <c r="AV762" s="18"/>
      <c r="AW762" s="18"/>
      <c r="AX762" s="76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</row>
    <row r="763" spans="1:75" s="11" customFormat="1" ht="45.75" customHeight="1" x14ac:dyDescent="0.25">
      <c r="A763" s="9"/>
      <c r="B763" s="61"/>
      <c r="C763" s="73" t="s">
        <v>1327</v>
      </c>
      <c r="D763" s="9"/>
      <c r="E763" s="73" t="s">
        <v>1498</v>
      </c>
      <c r="F763" s="9"/>
      <c r="G763" s="69" t="s">
        <v>1279</v>
      </c>
      <c r="H763" s="71" t="s">
        <v>811</v>
      </c>
      <c r="I763" s="25">
        <v>0</v>
      </c>
      <c r="J763" s="25">
        <v>0</v>
      </c>
      <c r="K763" s="25">
        <v>0</v>
      </c>
      <c r="L763" s="25">
        <v>0</v>
      </c>
      <c r="M763" s="26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74">
        <f t="shared" si="252"/>
        <v>0</v>
      </c>
      <c r="T763" s="25">
        <f t="shared" si="240"/>
        <v>0</v>
      </c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>
        <f t="shared" si="241"/>
        <v>0</v>
      </c>
      <c r="AI763" s="25"/>
      <c r="AJ763" s="25"/>
      <c r="AK763" s="25"/>
      <c r="AL763" s="25"/>
      <c r="AM763" s="25"/>
      <c r="AN763" s="25"/>
      <c r="AO763" s="25"/>
      <c r="AP763" s="25"/>
      <c r="AQ763" s="38" t="s">
        <v>1126</v>
      </c>
      <c r="AR763" s="18" t="s">
        <v>1133</v>
      </c>
      <c r="AS763" s="38"/>
      <c r="AT763" s="18"/>
      <c r="AU763" s="18"/>
      <c r="AV763" s="18"/>
      <c r="AW763" s="18"/>
      <c r="AX763" s="76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</row>
    <row r="764" spans="1:75" s="11" customFormat="1" ht="45.75" customHeight="1" x14ac:dyDescent="0.25">
      <c r="A764" s="9"/>
      <c r="B764" s="61" t="s">
        <v>1479</v>
      </c>
      <c r="C764" s="73" t="s">
        <v>1327</v>
      </c>
      <c r="D764" s="9"/>
      <c r="E764" s="73"/>
      <c r="F764" s="9"/>
      <c r="G764" s="69" t="s">
        <v>1279</v>
      </c>
      <c r="H764" s="71" t="s">
        <v>812</v>
      </c>
      <c r="I764" s="25">
        <v>0</v>
      </c>
      <c r="J764" s="25">
        <v>14890</v>
      </c>
      <c r="K764" s="25">
        <v>390</v>
      </c>
      <c r="L764" s="25">
        <v>15280</v>
      </c>
      <c r="M764" s="26">
        <v>697.15499999999997</v>
      </c>
      <c r="N764" s="27">
        <v>10652531.4636</v>
      </c>
      <c r="O764" s="27">
        <v>2663132.87</v>
      </c>
      <c r="P764" s="27">
        <v>2663132.87</v>
      </c>
      <c r="Q764" s="27">
        <v>2663132.87</v>
      </c>
      <c r="R764" s="27">
        <v>2663132.87</v>
      </c>
      <c r="S764" s="74">
        <f t="shared" si="252"/>
        <v>15600</v>
      </c>
      <c r="T764" s="25">
        <f>U764+V764+W764+X764+Y764+Z764+AA764+AB764+AC764+AD764+AE764+AF764+AG764+AH764</f>
        <v>320</v>
      </c>
      <c r="U764" s="25"/>
      <c r="V764" s="25">
        <v>10</v>
      </c>
      <c r="W764" s="25">
        <v>10</v>
      </c>
      <c r="X764" s="25"/>
      <c r="Y764" s="25"/>
      <c r="Z764" s="25">
        <v>50</v>
      </c>
      <c r="AA764" s="25"/>
      <c r="AB764" s="25"/>
      <c r="AC764" s="25"/>
      <c r="AD764" s="25"/>
      <c r="AE764" s="25"/>
      <c r="AF764" s="25"/>
      <c r="AG764" s="25">
        <v>250</v>
      </c>
      <c r="AH764" s="25">
        <f t="shared" si="241"/>
        <v>0</v>
      </c>
      <c r="AI764" s="25"/>
      <c r="AJ764" s="25"/>
      <c r="AK764" s="25"/>
      <c r="AL764" s="25"/>
      <c r="AM764" s="25"/>
      <c r="AN764" s="25"/>
      <c r="AO764" s="25"/>
      <c r="AP764" s="25"/>
      <c r="AQ764" s="38" t="s">
        <v>1296</v>
      </c>
      <c r="AR764" s="18"/>
      <c r="AS764" s="38" t="s">
        <v>1141</v>
      </c>
      <c r="AT764" s="18"/>
      <c r="AU764" s="18"/>
      <c r="AV764" s="18"/>
      <c r="AW764" s="18">
        <v>45165</v>
      </c>
      <c r="AX764" s="76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</row>
    <row r="765" spans="1:75" s="11" customFormat="1" ht="45.75" customHeight="1" x14ac:dyDescent="0.25">
      <c r="A765" s="9"/>
      <c r="B765" s="61" t="s">
        <v>1431</v>
      </c>
      <c r="C765" s="73" t="s">
        <v>1327</v>
      </c>
      <c r="D765" s="9"/>
      <c r="E765" s="73"/>
      <c r="F765" s="9"/>
      <c r="G765" s="69" t="s">
        <v>813</v>
      </c>
      <c r="H765" s="71" t="s">
        <v>814</v>
      </c>
      <c r="I765" s="25">
        <v>0</v>
      </c>
      <c r="J765" s="25">
        <v>24786</v>
      </c>
      <c r="K765" s="25">
        <v>0</v>
      </c>
      <c r="L765" s="25">
        <v>24786</v>
      </c>
      <c r="M765" s="26">
        <v>11.518000000000001</v>
      </c>
      <c r="N765" s="27">
        <v>285473.61009999999</v>
      </c>
      <c r="O765" s="27">
        <v>71368.399999999994</v>
      </c>
      <c r="P765" s="27">
        <v>71368.399999999994</v>
      </c>
      <c r="Q765" s="27">
        <v>71368.399999999994</v>
      </c>
      <c r="R765" s="27">
        <v>71368.399999999994</v>
      </c>
      <c r="S765" s="74">
        <f t="shared" si="252"/>
        <v>25106</v>
      </c>
      <c r="T765" s="25">
        <f t="shared" si="240"/>
        <v>320</v>
      </c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>
        <v>300</v>
      </c>
      <c r="AH765" s="25">
        <f t="shared" si="241"/>
        <v>20</v>
      </c>
      <c r="AI765" s="25"/>
      <c r="AJ765" s="25"/>
      <c r="AK765" s="25"/>
      <c r="AL765" s="25"/>
      <c r="AM765" s="25"/>
      <c r="AN765" s="25"/>
      <c r="AO765" s="25">
        <v>20</v>
      </c>
      <c r="AP765" s="25"/>
      <c r="AQ765" s="38" t="s">
        <v>1126</v>
      </c>
      <c r="AR765" s="18"/>
      <c r="AS765" s="38" t="s">
        <v>1131</v>
      </c>
      <c r="AT765" s="18"/>
      <c r="AU765" s="18"/>
      <c r="AV765" s="18"/>
      <c r="AW765" s="18"/>
      <c r="AX765" s="76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</row>
    <row r="766" spans="1:75" s="11" customFormat="1" ht="45.75" customHeight="1" x14ac:dyDescent="0.25">
      <c r="A766" s="9"/>
      <c r="B766" s="61" t="s">
        <v>1481</v>
      </c>
      <c r="C766" s="73" t="s">
        <v>1307</v>
      </c>
      <c r="D766" s="9"/>
      <c r="E766" s="73" t="s">
        <v>1767</v>
      </c>
      <c r="F766" s="9"/>
      <c r="G766" s="69" t="s">
        <v>815</v>
      </c>
      <c r="H766" s="71" t="s">
        <v>816</v>
      </c>
      <c r="I766" s="25">
        <v>0</v>
      </c>
      <c r="J766" s="25">
        <v>141260</v>
      </c>
      <c r="K766" s="25">
        <v>2300</v>
      </c>
      <c r="L766" s="25">
        <f>J766+K766</f>
        <v>143560</v>
      </c>
      <c r="M766" s="26">
        <v>4.2370000000000001</v>
      </c>
      <c r="N766" s="27">
        <f>L766*M766</f>
        <v>608263.72</v>
      </c>
      <c r="O766" s="27">
        <f>$N$766/4</f>
        <v>152065.93</v>
      </c>
      <c r="P766" s="27">
        <f t="shared" ref="P766:R766" si="262">$N$766/4</f>
        <v>152065.93</v>
      </c>
      <c r="Q766" s="27">
        <f t="shared" si="262"/>
        <v>152065.93</v>
      </c>
      <c r="R766" s="27">
        <f t="shared" si="262"/>
        <v>152065.93</v>
      </c>
      <c r="S766" s="74">
        <f t="shared" si="252"/>
        <v>145210</v>
      </c>
      <c r="T766" s="25">
        <f t="shared" si="240"/>
        <v>1650</v>
      </c>
      <c r="U766" s="25"/>
      <c r="V766" s="25">
        <v>1500</v>
      </c>
      <c r="W766" s="25"/>
      <c r="X766" s="25"/>
      <c r="Y766" s="25"/>
      <c r="Z766" s="25">
        <v>50</v>
      </c>
      <c r="AA766" s="25"/>
      <c r="AB766" s="25"/>
      <c r="AC766" s="25"/>
      <c r="AD766" s="25"/>
      <c r="AE766" s="25"/>
      <c r="AF766" s="25"/>
      <c r="AG766" s="25"/>
      <c r="AH766" s="25">
        <f t="shared" si="241"/>
        <v>100</v>
      </c>
      <c r="AI766" s="25"/>
      <c r="AJ766" s="25"/>
      <c r="AK766" s="25"/>
      <c r="AL766" s="25"/>
      <c r="AM766" s="25"/>
      <c r="AN766" s="25"/>
      <c r="AO766" s="25">
        <v>100</v>
      </c>
      <c r="AP766" s="25"/>
      <c r="AQ766" s="38" t="s">
        <v>1296</v>
      </c>
      <c r="AR766" s="18"/>
      <c r="AS766" s="38"/>
      <c r="AT766" s="18"/>
      <c r="AU766" s="18" t="s">
        <v>1132</v>
      </c>
      <c r="AV766" s="18"/>
      <c r="AW766" s="18"/>
      <c r="AX766" s="76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</row>
    <row r="767" spans="1:75" s="11" customFormat="1" ht="45.75" customHeight="1" x14ac:dyDescent="0.25">
      <c r="A767" s="9"/>
      <c r="B767" s="61" t="s">
        <v>1481</v>
      </c>
      <c r="C767" s="73" t="s">
        <v>1307</v>
      </c>
      <c r="D767" s="9"/>
      <c r="E767" s="73" t="s">
        <v>1767</v>
      </c>
      <c r="F767" s="9"/>
      <c r="G767" s="69" t="s">
        <v>815</v>
      </c>
      <c r="H767" s="71" t="s">
        <v>817</v>
      </c>
      <c r="I767" s="25">
        <v>0</v>
      </c>
      <c r="J767" s="25">
        <v>76280</v>
      </c>
      <c r="K767" s="25">
        <v>2000</v>
      </c>
      <c r="L767" s="25">
        <f>J767+K767</f>
        <v>78280</v>
      </c>
      <c r="M767" s="26">
        <v>2.3759999999999999</v>
      </c>
      <c r="N767" s="27">
        <f>L767*M767</f>
        <v>185993.28</v>
      </c>
      <c r="O767" s="27">
        <f>$N$767/4</f>
        <v>46498.32</v>
      </c>
      <c r="P767" s="27">
        <f t="shared" ref="P767:R767" si="263">$N$767/4</f>
        <v>46498.32</v>
      </c>
      <c r="Q767" s="27">
        <f t="shared" si="263"/>
        <v>46498.32</v>
      </c>
      <c r="R767" s="27">
        <f t="shared" si="263"/>
        <v>46498.32</v>
      </c>
      <c r="S767" s="74">
        <f t="shared" si="252"/>
        <v>78380</v>
      </c>
      <c r="T767" s="25">
        <f t="shared" si="240"/>
        <v>100</v>
      </c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>
        <f t="shared" si="241"/>
        <v>100</v>
      </c>
      <c r="AI767" s="25"/>
      <c r="AJ767" s="25"/>
      <c r="AK767" s="25"/>
      <c r="AL767" s="25"/>
      <c r="AM767" s="25"/>
      <c r="AN767" s="25"/>
      <c r="AO767" s="25">
        <v>100</v>
      </c>
      <c r="AP767" s="25"/>
      <c r="AQ767" s="38" t="s">
        <v>1296</v>
      </c>
      <c r="AR767" s="18"/>
      <c r="AS767" s="38"/>
      <c r="AT767" s="18"/>
      <c r="AU767" s="18" t="s">
        <v>1132</v>
      </c>
      <c r="AV767" s="18"/>
      <c r="AW767" s="18"/>
      <c r="AX767" s="76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</row>
    <row r="768" spans="1:75" s="11" customFormat="1" ht="20.25" customHeight="1" x14ac:dyDescent="0.25">
      <c r="A768" s="9"/>
      <c r="B768" s="61"/>
      <c r="C768" s="73"/>
      <c r="D768" s="9"/>
      <c r="E768" s="73"/>
      <c r="F768" s="87" t="s">
        <v>818</v>
      </c>
      <c r="G768" s="89" t="s">
        <v>819</v>
      </c>
      <c r="H768" s="71"/>
      <c r="I768" s="25"/>
      <c r="J768" s="25"/>
      <c r="K768" s="25"/>
      <c r="L768" s="25"/>
      <c r="M768" s="26"/>
      <c r="N768" s="27"/>
      <c r="O768" s="27"/>
      <c r="P768" s="27"/>
      <c r="Q768" s="27"/>
      <c r="R768" s="27"/>
      <c r="S768" s="74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38" t="s">
        <v>1296</v>
      </c>
      <c r="AR768" s="18" t="s">
        <v>1133</v>
      </c>
      <c r="AS768" s="38"/>
      <c r="AT768" s="18"/>
      <c r="AU768" s="18"/>
      <c r="AV768" s="18"/>
      <c r="AW768" s="18"/>
      <c r="AX768" s="76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</row>
    <row r="769" spans="1:75" s="11" customFormat="1" ht="45.75" customHeight="1" x14ac:dyDescent="0.25">
      <c r="A769" s="9"/>
      <c r="B769" s="61" t="s">
        <v>1431</v>
      </c>
      <c r="C769" s="73" t="s">
        <v>1327</v>
      </c>
      <c r="D769" s="9"/>
      <c r="E769" s="73"/>
      <c r="F769" s="9"/>
      <c r="G769" s="69" t="s">
        <v>820</v>
      </c>
      <c r="H769" s="71" t="s">
        <v>821</v>
      </c>
      <c r="I769" s="25">
        <v>0</v>
      </c>
      <c r="J769" s="25">
        <v>5300</v>
      </c>
      <c r="K769" s="25">
        <v>3000</v>
      </c>
      <c r="L769" s="25">
        <v>8300</v>
      </c>
      <c r="M769" s="26">
        <v>1.3120000000000001</v>
      </c>
      <c r="N769" s="27">
        <v>10888.438</v>
      </c>
      <c r="O769" s="27">
        <v>2722.11</v>
      </c>
      <c r="P769" s="27">
        <v>2722.11</v>
      </c>
      <c r="Q769" s="27">
        <v>2722.11</v>
      </c>
      <c r="R769" s="27">
        <v>2722.11</v>
      </c>
      <c r="S769" s="74">
        <f t="shared" ref="S769:S791" si="264">L769+T769</f>
        <v>8300</v>
      </c>
      <c r="T769" s="25">
        <f t="shared" si="240"/>
        <v>0</v>
      </c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>
        <f t="shared" si="241"/>
        <v>0</v>
      </c>
      <c r="AI769" s="25"/>
      <c r="AJ769" s="25"/>
      <c r="AK769" s="25"/>
      <c r="AL769" s="25"/>
      <c r="AM769" s="25"/>
      <c r="AN769" s="25"/>
      <c r="AO769" s="25"/>
      <c r="AP769" s="25"/>
      <c r="AQ769" s="38" t="s">
        <v>1126</v>
      </c>
      <c r="AR769" s="18" t="s">
        <v>1133</v>
      </c>
      <c r="AS769" s="38"/>
      <c r="AT769" s="18"/>
      <c r="AU769" s="18"/>
      <c r="AV769" s="18"/>
      <c r="AW769" s="18"/>
      <c r="AX769" s="76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</row>
    <row r="770" spans="1:75" s="11" customFormat="1" ht="45.75" customHeight="1" x14ac:dyDescent="0.25">
      <c r="A770" s="9"/>
      <c r="B770" s="61" t="s">
        <v>1462</v>
      </c>
      <c r="C770" s="73" t="s">
        <v>1327</v>
      </c>
      <c r="D770" s="9"/>
      <c r="E770" s="73" t="s">
        <v>1787</v>
      </c>
      <c r="F770" s="9"/>
      <c r="G770" s="69" t="s">
        <v>822</v>
      </c>
      <c r="H770" s="71" t="s">
        <v>823</v>
      </c>
      <c r="I770" s="25">
        <v>0</v>
      </c>
      <c r="J770" s="25">
        <v>6530</v>
      </c>
      <c r="K770" s="25">
        <v>0</v>
      </c>
      <c r="L770" s="25">
        <v>6530</v>
      </c>
      <c r="M770" s="26">
        <v>2.7730000000000001</v>
      </c>
      <c r="N770" s="27">
        <f>L770*M770</f>
        <v>18107.690000000002</v>
      </c>
      <c r="O770" s="27">
        <f>$N$770/4</f>
        <v>4526.9225000000006</v>
      </c>
      <c r="P770" s="27">
        <f t="shared" ref="P770:R770" si="265">$N$770/4</f>
        <v>4526.9225000000006</v>
      </c>
      <c r="Q770" s="27">
        <f t="shared" si="265"/>
        <v>4526.9225000000006</v>
      </c>
      <c r="R770" s="27">
        <f t="shared" si="265"/>
        <v>4526.9225000000006</v>
      </c>
      <c r="S770" s="74">
        <f t="shared" si="264"/>
        <v>6530</v>
      </c>
      <c r="T770" s="25">
        <f t="shared" si="240"/>
        <v>0</v>
      </c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>
        <f t="shared" si="241"/>
        <v>0</v>
      </c>
      <c r="AI770" s="25"/>
      <c r="AJ770" s="25"/>
      <c r="AK770" s="25"/>
      <c r="AL770" s="25"/>
      <c r="AM770" s="25"/>
      <c r="AN770" s="25"/>
      <c r="AO770" s="25"/>
      <c r="AP770" s="25"/>
      <c r="AQ770" s="38" t="s">
        <v>1296</v>
      </c>
      <c r="AR770" s="18"/>
      <c r="AS770" s="38"/>
      <c r="AT770" s="18"/>
      <c r="AU770" s="18" t="s">
        <v>1132</v>
      </c>
      <c r="AV770" s="18"/>
      <c r="AW770" s="18"/>
      <c r="AX770" s="76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</row>
    <row r="771" spans="1:75" s="11" customFormat="1" ht="45.75" customHeight="1" x14ac:dyDescent="0.25">
      <c r="A771" s="9"/>
      <c r="B771" s="61" t="s">
        <v>1462</v>
      </c>
      <c r="C771" s="73" t="s">
        <v>1327</v>
      </c>
      <c r="D771" s="9"/>
      <c r="E771" s="73" t="s">
        <v>1532</v>
      </c>
      <c r="F771" s="9"/>
      <c r="G771" s="69" t="s">
        <v>822</v>
      </c>
      <c r="H771" s="71" t="s">
        <v>1528</v>
      </c>
      <c r="I771" s="25">
        <v>0</v>
      </c>
      <c r="J771" s="25">
        <v>41638</v>
      </c>
      <c r="K771" s="25">
        <v>0</v>
      </c>
      <c r="L771" s="25">
        <v>41638</v>
      </c>
      <c r="M771" s="26">
        <v>15.215</v>
      </c>
      <c r="N771" s="27">
        <v>633505.28579999995</v>
      </c>
      <c r="O771" s="27">
        <v>158376.32000000001</v>
      </c>
      <c r="P771" s="27">
        <v>158376.32000000001</v>
      </c>
      <c r="Q771" s="27">
        <v>158376.32000000001</v>
      </c>
      <c r="R771" s="27">
        <v>158376.32000000001</v>
      </c>
      <c r="S771" s="74">
        <f t="shared" si="264"/>
        <v>41638</v>
      </c>
      <c r="T771" s="25">
        <f t="shared" si="240"/>
        <v>0</v>
      </c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>
        <f t="shared" si="241"/>
        <v>0</v>
      </c>
      <c r="AI771" s="25"/>
      <c r="AJ771" s="25"/>
      <c r="AK771" s="25"/>
      <c r="AL771" s="25"/>
      <c r="AM771" s="25"/>
      <c r="AN771" s="25"/>
      <c r="AO771" s="25"/>
      <c r="AP771" s="25"/>
      <c r="AQ771" s="38" t="s">
        <v>1296</v>
      </c>
      <c r="AR771" s="18"/>
      <c r="AS771" s="38"/>
      <c r="AT771" s="18"/>
      <c r="AU771" s="18" t="s">
        <v>1132</v>
      </c>
      <c r="AV771" s="18"/>
      <c r="AW771" s="18"/>
      <c r="AX771" s="76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</row>
    <row r="772" spans="1:75" s="11" customFormat="1" ht="45.75" customHeight="1" x14ac:dyDescent="0.25">
      <c r="A772" s="9"/>
      <c r="B772" s="61" t="s">
        <v>1462</v>
      </c>
      <c r="C772" s="73" t="s">
        <v>1327</v>
      </c>
      <c r="D772" s="9"/>
      <c r="E772" s="73" t="s">
        <v>1532</v>
      </c>
      <c r="F772" s="9"/>
      <c r="G772" s="69" t="s">
        <v>822</v>
      </c>
      <c r="H772" s="71" t="s">
        <v>1529</v>
      </c>
      <c r="I772" s="25">
        <v>0</v>
      </c>
      <c r="J772" s="25">
        <v>40202</v>
      </c>
      <c r="K772" s="25">
        <v>0</v>
      </c>
      <c r="L772" s="25">
        <v>40202</v>
      </c>
      <c r="M772" s="26">
        <v>9.1349999999999998</v>
      </c>
      <c r="N772" s="27">
        <v>367257.97379999998</v>
      </c>
      <c r="O772" s="27">
        <v>91814.49</v>
      </c>
      <c r="P772" s="27">
        <v>91814.49</v>
      </c>
      <c r="Q772" s="27">
        <v>91814.49</v>
      </c>
      <c r="R772" s="27">
        <v>91814.49</v>
      </c>
      <c r="S772" s="74">
        <f t="shared" si="264"/>
        <v>40202</v>
      </c>
      <c r="T772" s="25">
        <f t="shared" si="240"/>
        <v>0</v>
      </c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>
        <f t="shared" si="241"/>
        <v>0</v>
      </c>
      <c r="AI772" s="25"/>
      <c r="AJ772" s="25"/>
      <c r="AK772" s="25"/>
      <c r="AL772" s="25"/>
      <c r="AM772" s="25"/>
      <c r="AN772" s="25"/>
      <c r="AO772" s="25"/>
      <c r="AP772" s="25"/>
      <c r="AQ772" s="38" t="s">
        <v>1296</v>
      </c>
      <c r="AR772" s="18"/>
      <c r="AS772" s="38"/>
      <c r="AT772" s="18"/>
      <c r="AU772" s="18" t="s">
        <v>1132</v>
      </c>
      <c r="AV772" s="18"/>
      <c r="AW772" s="18"/>
      <c r="AX772" s="76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</row>
    <row r="773" spans="1:75" s="11" customFormat="1" ht="45.75" customHeight="1" x14ac:dyDescent="0.25">
      <c r="A773" s="9"/>
      <c r="B773" s="61" t="s">
        <v>1435</v>
      </c>
      <c r="C773" s="73" t="s">
        <v>1327</v>
      </c>
      <c r="D773" s="9"/>
      <c r="E773" s="73"/>
      <c r="F773" s="9"/>
      <c r="G773" s="69" t="s">
        <v>824</v>
      </c>
      <c r="H773" s="71" t="s">
        <v>825</v>
      </c>
      <c r="I773" s="25">
        <v>0</v>
      </c>
      <c r="J773" s="25">
        <v>558</v>
      </c>
      <c r="K773" s="25">
        <v>0</v>
      </c>
      <c r="L773" s="25">
        <v>558</v>
      </c>
      <c r="M773" s="26">
        <v>1.3859999999999999</v>
      </c>
      <c r="N773" s="27">
        <v>773.60979999999995</v>
      </c>
      <c r="O773" s="27">
        <v>193.4</v>
      </c>
      <c r="P773" s="27">
        <v>193.4</v>
      </c>
      <c r="Q773" s="27">
        <v>193.4</v>
      </c>
      <c r="R773" s="27">
        <v>193.4</v>
      </c>
      <c r="S773" s="74">
        <f t="shared" si="264"/>
        <v>558</v>
      </c>
      <c r="T773" s="25">
        <f t="shared" si="240"/>
        <v>0</v>
      </c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>
        <f t="shared" si="241"/>
        <v>0</v>
      </c>
      <c r="AI773" s="25"/>
      <c r="AJ773" s="25"/>
      <c r="AK773" s="25"/>
      <c r="AL773" s="25"/>
      <c r="AM773" s="25"/>
      <c r="AN773" s="25"/>
      <c r="AO773" s="25"/>
      <c r="AP773" s="25"/>
      <c r="AQ773" s="38" t="s">
        <v>1126</v>
      </c>
      <c r="AR773" s="18" t="s">
        <v>1133</v>
      </c>
      <c r="AS773" s="38"/>
      <c r="AT773" s="18"/>
      <c r="AU773" s="18"/>
      <c r="AV773" s="18"/>
      <c r="AW773" s="18"/>
      <c r="AX773" s="76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</row>
    <row r="774" spans="1:75" s="11" customFormat="1" ht="45.75" customHeight="1" x14ac:dyDescent="0.25">
      <c r="A774" s="9"/>
      <c r="B774" s="61" t="s">
        <v>1435</v>
      </c>
      <c r="C774" s="73" t="s">
        <v>1327</v>
      </c>
      <c r="D774" s="9"/>
      <c r="E774" s="73"/>
      <c r="F774" s="9"/>
      <c r="G774" s="69" t="s">
        <v>824</v>
      </c>
      <c r="H774" s="71" t="s">
        <v>826</v>
      </c>
      <c r="I774" s="25">
        <v>0</v>
      </c>
      <c r="J774" s="25">
        <v>5086</v>
      </c>
      <c r="K774" s="25">
        <v>0</v>
      </c>
      <c r="L774" s="25">
        <v>5086</v>
      </c>
      <c r="M774" s="26">
        <v>1.601</v>
      </c>
      <c r="N774" s="27">
        <v>8143.0191000000004</v>
      </c>
      <c r="O774" s="27">
        <v>2035.75</v>
      </c>
      <c r="P774" s="27">
        <v>2035.75</v>
      </c>
      <c r="Q774" s="27">
        <v>2035.75</v>
      </c>
      <c r="R774" s="27">
        <v>2035.75</v>
      </c>
      <c r="S774" s="74">
        <f t="shared" si="264"/>
        <v>5086</v>
      </c>
      <c r="T774" s="25">
        <f t="shared" si="240"/>
        <v>0</v>
      </c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>
        <f t="shared" si="241"/>
        <v>0</v>
      </c>
      <c r="AI774" s="25"/>
      <c r="AJ774" s="25"/>
      <c r="AK774" s="25"/>
      <c r="AL774" s="25"/>
      <c r="AM774" s="25"/>
      <c r="AN774" s="25"/>
      <c r="AO774" s="25"/>
      <c r="AP774" s="25"/>
      <c r="AQ774" s="38" t="s">
        <v>1126</v>
      </c>
      <c r="AR774" s="18" t="s">
        <v>1133</v>
      </c>
      <c r="AS774" s="38"/>
      <c r="AT774" s="18"/>
      <c r="AU774" s="18"/>
      <c r="AV774" s="18"/>
      <c r="AW774" s="18"/>
      <c r="AX774" s="76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</row>
    <row r="775" spans="1:75" s="11" customFormat="1" ht="45.75" customHeight="1" x14ac:dyDescent="0.25">
      <c r="A775" s="9"/>
      <c r="B775" s="61" t="s">
        <v>1435</v>
      </c>
      <c r="C775" s="73" t="s">
        <v>1327</v>
      </c>
      <c r="D775" s="9"/>
      <c r="E775" s="73"/>
      <c r="F775" s="9"/>
      <c r="G775" s="69" t="s">
        <v>824</v>
      </c>
      <c r="H775" s="71" t="s">
        <v>827</v>
      </c>
      <c r="I775" s="25">
        <v>0</v>
      </c>
      <c r="J775" s="25">
        <v>6689</v>
      </c>
      <c r="K775" s="25">
        <v>0</v>
      </c>
      <c r="L775" s="25">
        <v>6689</v>
      </c>
      <c r="M775" s="26">
        <v>1.4550000000000001</v>
      </c>
      <c r="N775" s="27">
        <v>9732.3076999999994</v>
      </c>
      <c r="O775" s="27">
        <v>2433.08</v>
      </c>
      <c r="P775" s="27">
        <v>2433.08</v>
      </c>
      <c r="Q775" s="27">
        <v>2433.08</v>
      </c>
      <c r="R775" s="27">
        <v>2433.08</v>
      </c>
      <c r="S775" s="74">
        <f t="shared" si="264"/>
        <v>6689</v>
      </c>
      <c r="T775" s="25">
        <f t="shared" si="240"/>
        <v>0</v>
      </c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>
        <f t="shared" si="241"/>
        <v>0</v>
      </c>
      <c r="AI775" s="25"/>
      <c r="AJ775" s="25"/>
      <c r="AK775" s="25"/>
      <c r="AL775" s="25"/>
      <c r="AM775" s="25"/>
      <c r="AN775" s="25"/>
      <c r="AO775" s="25"/>
      <c r="AP775" s="25"/>
      <c r="AQ775" s="38" t="s">
        <v>1126</v>
      </c>
      <c r="AR775" s="18" t="s">
        <v>1133</v>
      </c>
      <c r="AS775" s="38"/>
      <c r="AT775" s="18"/>
      <c r="AU775" s="18"/>
      <c r="AV775" s="18"/>
      <c r="AW775" s="18"/>
      <c r="AX775" s="76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</row>
    <row r="776" spans="1:75" s="11" customFormat="1" ht="45.75" customHeight="1" x14ac:dyDescent="0.25">
      <c r="A776" s="9"/>
      <c r="B776" s="61" t="s">
        <v>1525</v>
      </c>
      <c r="C776" s="73" t="s">
        <v>1327</v>
      </c>
      <c r="D776" s="9"/>
      <c r="E776" s="73" t="s">
        <v>1476</v>
      </c>
      <c r="F776" s="9"/>
      <c r="G776" s="69" t="s">
        <v>824</v>
      </c>
      <c r="H776" s="71" t="s">
        <v>265</v>
      </c>
      <c r="I776" s="25">
        <v>0</v>
      </c>
      <c r="J776" s="25">
        <v>402916</v>
      </c>
      <c r="K776" s="25">
        <v>300</v>
      </c>
      <c r="L776" s="25">
        <f>J776+K776</f>
        <v>403216</v>
      </c>
      <c r="M776" s="26">
        <v>0.47699999999999998</v>
      </c>
      <c r="N776" s="27">
        <f>L776*M776</f>
        <v>192334.03199999998</v>
      </c>
      <c r="O776" s="27">
        <f>$N$776/4</f>
        <v>48083.507999999994</v>
      </c>
      <c r="P776" s="27">
        <f t="shared" ref="P776:R776" si="266">$N$776/4</f>
        <v>48083.507999999994</v>
      </c>
      <c r="Q776" s="27">
        <f t="shared" si="266"/>
        <v>48083.507999999994</v>
      </c>
      <c r="R776" s="27">
        <f t="shared" si="266"/>
        <v>48083.507999999994</v>
      </c>
      <c r="S776" s="74">
        <f t="shared" si="264"/>
        <v>404323</v>
      </c>
      <c r="T776" s="25">
        <f t="shared" ref="T776:T843" si="267">U776+V776+W776+X776+Y776+Z776+AA776+AB776+AC776+AD776+AE776+AF776+AG776+AH776</f>
        <v>1107</v>
      </c>
      <c r="U776" s="25"/>
      <c r="V776" s="25">
        <v>500</v>
      </c>
      <c r="W776" s="25"/>
      <c r="X776" s="25"/>
      <c r="Y776" s="25"/>
      <c r="Z776" s="25">
        <v>50</v>
      </c>
      <c r="AA776" s="25">
        <v>5</v>
      </c>
      <c r="AB776" s="25"/>
      <c r="AC776" s="25"/>
      <c r="AD776" s="25"/>
      <c r="AE776" s="25"/>
      <c r="AF776" s="25"/>
      <c r="AG776" s="25">
        <v>400</v>
      </c>
      <c r="AH776" s="25">
        <f t="shared" ref="AH776:AH843" si="268">AJ776+AK776+AL776+AM776+AN776+AO776+AP776+AI776</f>
        <v>152</v>
      </c>
      <c r="AI776" s="25"/>
      <c r="AJ776" s="25"/>
      <c r="AK776" s="25"/>
      <c r="AL776" s="25"/>
      <c r="AM776" s="25"/>
      <c r="AN776" s="25">
        <v>2</v>
      </c>
      <c r="AO776" s="25">
        <v>150</v>
      </c>
      <c r="AP776" s="25"/>
      <c r="AQ776" s="38" t="s">
        <v>1126</v>
      </c>
      <c r="AR776" s="18"/>
      <c r="AS776" s="38" t="s">
        <v>1131</v>
      </c>
      <c r="AT776" s="18"/>
      <c r="AU776" s="18"/>
      <c r="AV776" s="18"/>
      <c r="AW776" s="18"/>
      <c r="AX776" s="76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</row>
    <row r="777" spans="1:75" s="11" customFormat="1" ht="45.75" customHeight="1" x14ac:dyDescent="0.25">
      <c r="A777" s="9"/>
      <c r="B777" s="61" t="s">
        <v>1427</v>
      </c>
      <c r="C777" s="73" t="s">
        <v>1327</v>
      </c>
      <c r="D777" s="9"/>
      <c r="E777" s="73"/>
      <c r="F777" s="9"/>
      <c r="G777" s="69" t="s">
        <v>824</v>
      </c>
      <c r="H777" s="71" t="s">
        <v>828</v>
      </c>
      <c r="I777" s="25">
        <v>0</v>
      </c>
      <c r="J777" s="25">
        <v>26811</v>
      </c>
      <c r="K777" s="25">
        <v>0</v>
      </c>
      <c r="L777" s="25">
        <v>26811</v>
      </c>
      <c r="M777" s="26">
        <v>0.66500000000000004</v>
      </c>
      <c r="N777" s="27">
        <v>17825.950199999999</v>
      </c>
      <c r="O777" s="27">
        <v>4456.49</v>
      </c>
      <c r="P777" s="27">
        <v>4456.49</v>
      </c>
      <c r="Q777" s="27">
        <v>4456.49</v>
      </c>
      <c r="R777" s="27">
        <v>4456.49</v>
      </c>
      <c r="S777" s="74">
        <f t="shared" si="264"/>
        <v>26931</v>
      </c>
      <c r="T777" s="25">
        <f t="shared" si="267"/>
        <v>120</v>
      </c>
      <c r="U777" s="25"/>
      <c r="V777" s="25">
        <v>60</v>
      </c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>
        <v>50</v>
      </c>
      <c r="AH777" s="25">
        <f t="shared" si="268"/>
        <v>10</v>
      </c>
      <c r="AI777" s="25"/>
      <c r="AJ777" s="25"/>
      <c r="AK777" s="25"/>
      <c r="AL777" s="25"/>
      <c r="AM777" s="25"/>
      <c r="AN777" s="25"/>
      <c r="AO777" s="25">
        <v>10</v>
      </c>
      <c r="AP777" s="25"/>
      <c r="AQ777" s="38" t="s">
        <v>1127</v>
      </c>
      <c r="AR777" s="18"/>
      <c r="AS777" s="38" t="s">
        <v>1131</v>
      </c>
      <c r="AT777" s="18"/>
      <c r="AU777" s="18"/>
      <c r="AV777" s="18"/>
      <c r="AW777" s="18"/>
      <c r="AX777" s="76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</row>
    <row r="778" spans="1:75" s="11" customFormat="1" ht="45.75" customHeight="1" x14ac:dyDescent="0.25">
      <c r="A778" s="9"/>
      <c r="B778" s="61" t="s">
        <v>1435</v>
      </c>
      <c r="C778" s="73" t="s">
        <v>1327</v>
      </c>
      <c r="D778" s="9"/>
      <c r="E778" s="73"/>
      <c r="F778" s="9"/>
      <c r="G778" s="69" t="s">
        <v>824</v>
      </c>
      <c r="H778" s="71" t="s">
        <v>662</v>
      </c>
      <c r="I778" s="25">
        <v>0</v>
      </c>
      <c r="J778" s="25">
        <v>31700</v>
      </c>
      <c r="K778" s="25">
        <v>0</v>
      </c>
      <c r="L778" s="25">
        <v>31700</v>
      </c>
      <c r="M778" s="26">
        <v>1.363</v>
      </c>
      <c r="N778" s="27">
        <v>43192.6924</v>
      </c>
      <c r="O778" s="27">
        <v>10798.17</v>
      </c>
      <c r="P778" s="27">
        <v>10798.17</v>
      </c>
      <c r="Q778" s="27">
        <v>10798.17</v>
      </c>
      <c r="R778" s="27">
        <v>10798.17</v>
      </c>
      <c r="S778" s="74">
        <f t="shared" si="264"/>
        <v>31700</v>
      </c>
      <c r="T778" s="25">
        <f t="shared" si="267"/>
        <v>0</v>
      </c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>
        <f t="shared" si="268"/>
        <v>0</v>
      </c>
      <c r="AI778" s="25"/>
      <c r="AJ778" s="25"/>
      <c r="AK778" s="25"/>
      <c r="AL778" s="25"/>
      <c r="AM778" s="25"/>
      <c r="AN778" s="25"/>
      <c r="AO778" s="25"/>
      <c r="AP778" s="25"/>
      <c r="AQ778" s="38" t="s">
        <v>1126</v>
      </c>
      <c r="AR778" s="18" t="s">
        <v>1133</v>
      </c>
      <c r="AS778" s="38"/>
      <c r="AT778" s="18"/>
      <c r="AU778" s="18"/>
      <c r="AV778" s="18"/>
      <c r="AW778" s="18"/>
      <c r="AX778" s="76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</row>
    <row r="779" spans="1:75" s="11" customFormat="1" ht="46.5" customHeight="1" x14ac:dyDescent="0.25">
      <c r="A779" s="9"/>
      <c r="B779" s="61" t="s">
        <v>1435</v>
      </c>
      <c r="C779" s="73" t="s">
        <v>1327</v>
      </c>
      <c r="D779" s="9"/>
      <c r="E779" s="73"/>
      <c r="F779" s="9"/>
      <c r="G779" s="69" t="s">
        <v>824</v>
      </c>
      <c r="H779" s="71" t="s">
        <v>253</v>
      </c>
      <c r="I779" s="25">
        <v>0</v>
      </c>
      <c r="J779" s="25">
        <v>31030</v>
      </c>
      <c r="K779" s="25">
        <v>0</v>
      </c>
      <c r="L779" s="25">
        <v>31030</v>
      </c>
      <c r="M779" s="26">
        <v>0.79</v>
      </c>
      <c r="N779" s="27">
        <v>24516.725399999999</v>
      </c>
      <c r="O779" s="27">
        <v>6129.18</v>
      </c>
      <c r="P779" s="27">
        <v>6129.18</v>
      </c>
      <c r="Q779" s="27">
        <v>6129.18</v>
      </c>
      <c r="R779" s="27">
        <v>6129.18</v>
      </c>
      <c r="S779" s="74">
        <f t="shared" si="264"/>
        <v>31030</v>
      </c>
      <c r="T779" s="25">
        <f t="shared" si="267"/>
        <v>0</v>
      </c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>
        <f t="shared" si="268"/>
        <v>0</v>
      </c>
      <c r="AI779" s="25"/>
      <c r="AJ779" s="25"/>
      <c r="AK779" s="25"/>
      <c r="AL779" s="25"/>
      <c r="AM779" s="25"/>
      <c r="AN779" s="25"/>
      <c r="AO779" s="25"/>
      <c r="AP779" s="25"/>
      <c r="AQ779" s="38" t="s">
        <v>1126</v>
      </c>
      <c r="AR779" s="18" t="s">
        <v>1133</v>
      </c>
      <c r="AS779" s="38"/>
      <c r="AT779" s="18"/>
      <c r="AU779" s="18"/>
      <c r="AV779" s="18"/>
      <c r="AW779" s="18"/>
      <c r="AX779" s="76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</row>
    <row r="780" spans="1:75" s="11" customFormat="1" ht="46.5" customHeight="1" x14ac:dyDescent="0.25">
      <c r="A780" s="9"/>
      <c r="B780" s="61" t="s">
        <v>1429</v>
      </c>
      <c r="C780" s="73" t="s">
        <v>1327</v>
      </c>
      <c r="D780" s="9"/>
      <c r="E780" s="73" t="s">
        <v>1737</v>
      </c>
      <c r="F780" s="9"/>
      <c r="G780" s="69" t="s">
        <v>824</v>
      </c>
      <c r="H780" s="71" t="s">
        <v>829</v>
      </c>
      <c r="I780" s="25">
        <v>0</v>
      </c>
      <c r="J780" s="25">
        <v>62910</v>
      </c>
      <c r="K780" s="25">
        <v>0</v>
      </c>
      <c r="L780" s="25">
        <v>62910</v>
      </c>
      <c r="M780" s="26">
        <v>0.77500000000000002</v>
      </c>
      <c r="N780" s="27">
        <f t="shared" ref="N780:N788" si="269">L780*M780</f>
        <v>48755.25</v>
      </c>
      <c r="O780" s="27">
        <f>$N$780/4</f>
        <v>12188.8125</v>
      </c>
      <c r="P780" s="27">
        <f t="shared" ref="P780:R780" si="270">$N$780/4</f>
        <v>12188.8125</v>
      </c>
      <c r="Q780" s="27">
        <f t="shared" si="270"/>
        <v>12188.8125</v>
      </c>
      <c r="R780" s="27">
        <f t="shared" si="270"/>
        <v>12188.8125</v>
      </c>
      <c r="S780" s="74">
        <f t="shared" si="264"/>
        <v>62910</v>
      </c>
      <c r="T780" s="25">
        <f t="shared" si="267"/>
        <v>0</v>
      </c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>
        <f t="shared" si="268"/>
        <v>0</v>
      </c>
      <c r="AI780" s="25"/>
      <c r="AJ780" s="25"/>
      <c r="AK780" s="25"/>
      <c r="AL780" s="25"/>
      <c r="AM780" s="25"/>
      <c r="AN780" s="25"/>
      <c r="AO780" s="25"/>
      <c r="AP780" s="25"/>
      <c r="AQ780" s="38" t="s">
        <v>1126</v>
      </c>
      <c r="AR780" s="18" t="s">
        <v>1133</v>
      </c>
      <c r="AS780" s="38"/>
      <c r="AT780" s="18"/>
      <c r="AU780" s="18"/>
      <c r="AV780" s="18"/>
      <c r="AW780" s="18"/>
      <c r="AX780" s="76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</row>
    <row r="781" spans="1:75" s="11" customFormat="1" ht="46.5" customHeight="1" x14ac:dyDescent="0.25">
      <c r="A781" s="9"/>
      <c r="B781" s="61" t="s">
        <v>1429</v>
      </c>
      <c r="C781" s="73" t="s">
        <v>1327</v>
      </c>
      <c r="D781" s="9"/>
      <c r="E781" s="73" t="s">
        <v>1737</v>
      </c>
      <c r="F781" s="9"/>
      <c r="G781" s="69" t="s">
        <v>824</v>
      </c>
      <c r="H781" s="71" t="s">
        <v>830</v>
      </c>
      <c r="I781" s="25">
        <v>0</v>
      </c>
      <c r="J781" s="25">
        <v>28560</v>
      </c>
      <c r="K781" s="25">
        <v>0</v>
      </c>
      <c r="L781" s="25">
        <v>28560</v>
      </c>
      <c r="M781" s="26">
        <v>2.633</v>
      </c>
      <c r="N781" s="27">
        <f t="shared" si="269"/>
        <v>75198.48</v>
      </c>
      <c r="O781" s="27">
        <f>$N$781/4</f>
        <v>18799.62</v>
      </c>
      <c r="P781" s="27">
        <f t="shared" ref="P781:R781" si="271">$N$781/4</f>
        <v>18799.62</v>
      </c>
      <c r="Q781" s="27">
        <f t="shared" si="271"/>
        <v>18799.62</v>
      </c>
      <c r="R781" s="27">
        <f t="shared" si="271"/>
        <v>18799.62</v>
      </c>
      <c r="S781" s="74">
        <f t="shared" si="264"/>
        <v>28560</v>
      </c>
      <c r="T781" s="25">
        <f t="shared" si="267"/>
        <v>0</v>
      </c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>
        <f t="shared" si="268"/>
        <v>0</v>
      </c>
      <c r="AI781" s="25"/>
      <c r="AJ781" s="25"/>
      <c r="AK781" s="25"/>
      <c r="AL781" s="25"/>
      <c r="AM781" s="25"/>
      <c r="AN781" s="25"/>
      <c r="AO781" s="25"/>
      <c r="AP781" s="25"/>
      <c r="AQ781" s="38" t="s">
        <v>1126</v>
      </c>
      <c r="AR781" s="18" t="s">
        <v>1133</v>
      </c>
      <c r="AS781" s="38"/>
      <c r="AT781" s="18"/>
      <c r="AU781" s="18"/>
      <c r="AV781" s="18"/>
      <c r="AW781" s="18"/>
      <c r="AX781" s="76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</row>
    <row r="782" spans="1:75" s="11" customFormat="1" ht="46.5" customHeight="1" x14ac:dyDescent="0.25">
      <c r="A782" s="9"/>
      <c r="B782" s="61" t="s">
        <v>1429</v>
      </c>
      <c r="C782" s="73" t="s">
        <v>1327</v>
      </c>
      <c r="D782" s="9"/>
      <c r="E782" s="73" t="s">
        <v>1737</v>
      </c>
      <c r="F782" s="9"/>
      <c r="G782" s="69" t="s">
        <v>824</v>
      </c>
      <c r="H782" s="71" t="s">
        <v>831</v>
      </c>
      <c r="I782" s="25">
        <v>0</v>
      </c>
      <c r="J782" s="25">
        <v>84390</v>
      </c>
      <c r="K782" s="25">
        <v>0</v>
      </c>
      <c r="L782" s="25">
        <v>84390</v>
      </c>
      <c r="M782" s="26">
        <v>1.246</v>
      </c>
      <c r="N782" s="27">
        <f t="shared" si="269"/>
        <v>105149.94</v>
      </c>
      <c r="O782" s="27">
        <f>$N$782/4</f>
        <v>26287.485000000001</v>
      </c>
      <c r="P782" s="27">
        <f t="shared" ref="P782:R782" si="272">$N$782/4</f>
        <v>26287.485000000001</v>
      </c>
      <c r="Q782" s="27">
        <f t="shared" si="272"/>
        <v>26287.485000000001</v>
      </c>
      <c r="R782" s="27">
        <f t="shared" si="272"/>
        <v>26287.485000000001</v>
      </c>
      <c r="S782" s="74">
        <f t="shared" si="264"/>
        <v>84390</v>
      </c>
      <c r="T782" s="25">
        <f t="shared" si="267"/>
        <v>0</v>
      </c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>
        <f t="shared" si="268"/>
        <v>0</v>
      </c>
      <c r="AI782" s="25"/>
      <c r="AJ782" s="25"/>
      <c r="AK782" s="25"/>
      <c r="AL782" s="25"/>
      <c r="AM782" s="25"/>
      <c r="AN782" s="25"/>
      <c r="AO782" s="25"/>
      <c r="AP782" s="25"/>
      <c r="AQ782" s="38" t="s">
        <v>1126</v>
      </c>
      <c r="AR782" s="18" t="s">
        <v>1133</v>
      </c>
      <c r="AS782" s="38"/>
      <c r="AT782" s="18"/>
      <c r="AU782" s="18"/>
      <c r="AV782" s="18"/>
      <c r="AW782" s="18"/>
      <c r="AX782" s="76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</row>
    <row r="783" spans="1:75" s="11" customFormat="1" ht="46.5" customHeight="1" x14ac:dyDescent="0.25">
      <c r="A783" s="9"/>
      <c r="B783" s="61" t="s">
        <v>1429</v>
      </c>
      <c r="C783" s="73" t="s">
        <v>1327</v>
      </c>
      <c r="D783" s="9"/>
      <c r="E783" s="73" t="s">
        <v>1737</v>
      </c>
      <c r="F783" s="9"/>
      <c r="G783" s="69" t="s">
        <v>824</v>
      </c>
      <c r="H783" s="71" t="s">
        <v>832</v>
      </c>
      <c r="I783" s="25">
        <v>0</v>
      </c>
      <c r="J783" s="25">
        <v>69370</v>
      </c>
      <c r="K783" s="25">
        <v>0</v>
      </c>
      <c r="L783" s="25">
        <v>69370</v>
      </c>
      <c r="M783" s="26">
        <v>1.8520000000000001</v>
      </c>
      <c r="N783" s="27">
        <f t="shared" si="269"/>
        <v>128473.24</v>
      </c>
      <c r="O783" s="27">
        <f>$N$783/4</f>
        <v>32118.31</v>
      </c>
      <c r="P783" s="27">
        <f t="shared" ref="P783:R783" si="273">$N$783/4</f>
        <v>32118.31</v>
      </c>
      <c r="Q783" s="27">
        <f t="shared" si="273"/>
        <v>32118.31</v>
      </c>
      <c r="R783" s="27">
        <f t="shared" si="273"/>
        <v>32118.31</v>
      </c>
      <c r="S783" s="74">
        <f t="shared" si="264"/>
        <v>69370</v>
      </c>
      <c r="T783" s="25">
        <f t="shared" si="267"/>
        <v>0</v>
      </c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>
        <f t="shared" si="268"/>
        <v>0</v>
      </c>
      <c r="AI783" s="25"/>
      <c r="AJ783" s="25"/>
      <c r="AK783" s="25"/>
      <c r="AL783" s="25"/>
      <c r="AM783" s="25"/>
      <c r="AN783" s="25"/>
      <c r="AO783" s="25"/>
      <c r="AP783" s="25"/>
      <c r="AQ783" s="38" t="s">
        <v>1126</v>
      </c>
      <c r="AR783" s="18" t="s">
        <v>1133</v>
      </c>
      <c r="AS783" s="38"/>
      <c r="AT783" s="18"/>
      <c r="AU783" s="18"/>
      <c r="AV783" s="18"/>
      <c r="AW783" s="18"/>
      <c r="AX783" s="76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</row>
    <row r="784" spans="1:75" s="11" customFormat="1" ht="45.75" customHeight="1" x14ac:dyDescent="0.25">
      <c r="A784" s="9"/>
      <c r="B784" s="61"/>
      <c r="C784" s="73" t="s">
        <v>1327</v>
      </c>
      <c r="D784" s="9"/>
      <c r="E784" s="73" t="s">
        <v>1668</v>
      </c>
      <c r="F784" s="9"/>
      <c r="G784" s="69" t="s">
        <v>1643</v>
      </c>
      <c r="H784" s="71" t="s">
        <v>1651</v>
      </c>
      <c r="I784" s="25">
        <v>0</v>
      </c>
      <c r="J784" s="25">
        <v>246465</v>
      </c>
      <c r="K784" s="25">
        <v>147100</v>
      </c>
      <c r="L784" s="25">
        <f>J784+K784</f>
        <v>393565</v>
      </c>
      <c r="M784" s="26">
        <v>0.76770000000000005</v>
      </c>
      <c r="N784" s="27">
        <f t="shared" si="269"/>
        <v>302139.8505</v>
      </c>
      <c r="O784" s="27">
        <f>$N$784/4</f>
        <v>75534.962625</v>
      </c>
      <c r="P784" s="27">
        <f t="shared" ref="P784:R784" si="274">$N$784/4</f>
        <v>75534.962625</v>
      </c>
      <c r="Q784" s="27">
        <f t="shared" si="274"/>
        <v>75534.962625</v>
      </c>
      <c r="R784" s="27">
        <f t="shared" si="274"/>
        <v>75534.962625</v>
      </c>
      <c r="S784" s="74">
        <f t="shared" si="264"/>
        <v>395205</v>
      </c>
      <c r="T784" s="25">
        <f t="shared" si="267"/>
        <v>1640</v>
      </c>
      <c r="U784" s="25"/>
      <c r="V784" s="25">
        <v>1100</v>
      </c>
      <c r="W784" s="25"/>
      <c r="X784" s="25">
        <v>120</v>
      </c>
      <c r="Y784" s="25"/>
      <c r="Z784" s="25">
        <v>400</v>
      </c>
      <c r="AA784" s="25"/>
      <c r="AB784" s="25"/>
      <c r="AC784" s="25"/>
      <c r="AD784" s="25"/>
      <c r="AE784" s="25"/>
      <c r="AF784" s="25"/>
      <c r="AG784" s="25">
        <v>20</v>
      </c>
      <c r="AH784" s="25">
        <f t="shared" si="268"/>
        <v>0</v>
      </c>
      <c r="AI784" s="25"/>
      <c r="AJ784" s="25"/>
      <c r="AK784" s="25"/>
      <c r="AL784" s="25"/>
      <c r="AM784" s="25"/>
      <c r="AN784" s="25"/>
      <c r="AO784" s="25"/>
      <c r="AP784" s="25"/>
      <c r="AQ784" s="38"/>
      <c r="AR784" s="18"/>
      <c r="AS784" s="38"/>
      <c r="AT784" s="18"/>
      <c r="AU784" s="18"/>
      <c r="AV784" s="18"/>
      <c r="AW784" s="18"/>
      <c r="AX784" s="76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</row>
    <row r="785" spans="1:75" s="11" customFormat="1" ht="45.75" customHeight="1" x14ac:dyDescent="0.25">
      <c r="A785" s="9"/>
      <c r="B785" s="61"/>
      <c r="C785" s="73" t="s">
        <v>1327</v>
      </c>
      <c r="D785" s="9"/>
      <c r="E785" s="73" t="s">
        <v>1647</v>
      </c>
      <c r="F785" s="9"/>
      <c r="G785" s="69" t="s">
        <v>1643</v>
      </c>
      <c r="H785" s="71" t="s">
        <v>1644</v>
      </c>
      <c r="I785" s="25">
        <v>0</v>
      </c>
      <c r="J785" s="25">
        <v>911780</v>
      </c>
      <c r="K785" s="25">
        <v>2268200</v>
      </c>
      <c r="L785" s="25">
        <f>J785+K785</f>
        <v>3179980</v>
      </c>
      <c r="M785" s="26">
        <v>0.22620000000000001</v>
      </c>
      <c r="N785" s="27">
        <f t="shared" si="269"/>
        <v>719311.47600000002</v>
      </c>
      <c r="O785" s="27">
        <f>$N$785/4</f>
        <v>179827.86900000001</v>
      </c>
      <c r="P785" s="27">
        <f t="shared" ref="P785:R785" si="275">$N$785/4</f>
        <v>179827.86900000001</v>
      </c>
      <c r="Q785" s="27">
        <f t="shared" si="275"/>
        <v>179827.86900000001</v>
      </c>
      <c r="R785" s="27">
        <f t="shared" si="275"/>
        <v>179827.86900000001</v>
      </c>
      <c r="S785" s="74">
        <f t="shared" si="264"/>
        <v>3180810</v>
      </c>
      <c r="T785" s="25">
        <f t="shared" si="267"/>
        <v>830</v>
      </c>
      <c r="U785" s="25"/>
      <c r="V785" s="25"/>
      <c r="W785" s="25">
        <v>30</v>
      </c>
      <c r="X785" s="25">
        <v>200</v>
      </c>
      <c r="Y785" s="25"/>
      <c r="Z785" s="25">
        <v>500</v>
      </c>
      <c r="AA785" s="25"/>
      <c r="AB785" s="25"/>
      <c r="AC785" s="25"/>
      <c r="AD785" s="25"/>
      <c r="AE785" s="25"/>
      <c r="AF785" s="25"/>
      <c r="AG785" s="25">
        <v>100</v>
      </c>
      <c r="AH785" s="25">
        <f t="shared" si="268"/>
        <v>0</v>
      </c>
      <c r="AI785" s="25"/>
      <c r="AJ785" s="25"/>
      <c r="AK785" s="25"/>
      <c r="AL785" s="25"/>
      <c r="AM785" s="25"/>
      <c r="AN785" s="25"/>
      <c r="AO785" s="25"/>
      <c r="AP785" s="25"/>
      <c r="AQ785" s="38"/>
      <c r="AR785" s="18"/>
      <c r="AS785" s="38"/>
      <c r="AT785" s="18"/>
      <c r="AU785" s="18"/>
      <c r="AV785" s="18"/>
      <c r="AW785" s="18"/>
      <c r="AX785" s="76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</row>
    <row r="786" spans="1:75" s="11" customFormat="1" ht="45.75" customHeight="1" x14ac:dyDescent="0.25">
      <c r="A786" s="9"/>
      <c r="B786" s="61"/>
      <c r="C786" s="73" t="s">
        <v>1327</v>
      </c>
      <c r="D786" s="9"/>
      <c r="E786" s="73" t="s">
        <v>1734</v>
      </c>
      <c r="F786" s="9"/>
      <c r="G786" s="69" t="s">
        <v>1683</v>
      </c>
      <c r="H786" s="71" t="s">
        <v>1684</v>
      </c>
      <c r="I786" s="25">
        <v>0</v>
      </c>
      <c r="J786" s="25">
        <v>430148</v>
      </c>
      <c r="K786" s="25">
        <v>5000</v>
      </c>
      <c r="L786" s="25">
        <f>J786+K786</f>
        <v>435148</v>
      </c>
      <c r="M786" s="26">
        <v>1.5009999999999999</v>
      </c>
      <c r="N786" s="27">
        <f t="shared" si="269"/>
        <v>653157.14799999993</v>
      </c>
      <c r="O786" s="27">
        <f>$N$786/4</f>
        <v>163289.28699999998</v>
      </c>
      <c r="P786" s="27">
        <f t="shared" ref="P786:R786" si="276">$N$786/4</f>
        <v>163289.28699999998</v>
      </c>
      <c r="Q786" s="27">
        <f t="shared" si="276"/>
        <v>163289.28699999998</v>
      </c>
      <c r="R786" s="27">
        <f t="shared" si="276"/>
        <v>163289.28699999998</v>
      </c>
      <c r="S786" s="74">
        <f t="shared" si="264"/>
        <v>444848</v>
      </c>
      <c r="T786" s="25">
        <f t="shared" ref="T786" si="277">U786+V786+W786+X786+Y786+Z786+AA786+AB786+AC786+AD786+AE786+AF786+AG786+AH786</f>
        <v>9700</v>
      </c>
      <c r="U786" s="25"/>
      <c r="V786" s="25">
        <v>6000</v>
      </c>
      <c r="W786" s="25">
        <v>150</v>
      </c>
      <c r="X786" s="25"/>
      <c r="Y786" s="25"/>
      <c r="Z786" s="25">
        <v>3000</v>
      </c>
      <c r="AA786" s="25"/>
      <c r="AB786" s="25"/>
      <c r="AC786" s="25"/>
      <c r="AD786" s="25"/>
      <c r="AE786" s="25"/>
      <c r="AF786" s="25"/>
      <c r="AG786" s="25">
        <v>250</v>
      </c>
      <c r="AH786" s="25">
        <f t="shared" si="268"/>
        <v>300</v>
      </c>
      <c r="AI786" s="25"/>
      <c r="AJ786" s="25"/>
      <c r="AK786" s="25"/>
      <c r="AL786" s="25"/>
      <c r="AM786" s="25"/>
      <c r="AN786" s="25"/>
      <c r="AO786" s="25">
        <v>300</v>
      </c>
      <c r="AP786" s="25"/>
      <c r="AQ786" s="38"/>
      <c r="AR786" s="18"/>
      <c r="AS786" s="38"/>
      <c r="AT786" s="18"/>
      <c r="AU786" s="18"/>
      <c r="AV786" s="18"/>
      <c r="AW786" s="18"/>
      <c r="AX786" s="76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</row>
    <row r="787" spans="1:75" s="11" customFormat="1" ht="45.75" customHeight="1" x14ac:dyDescent="0.25">
      <c r="A787" s="9"/>
      <c r="B787" s="61" t="s">
        <v>1427</v>
      </c>
      <c r="C787" s="73" t="s">
        <v>1327</v>
      </c>
      <c r="D787" s="9"/>
      <c r="E787" s="73"/>
      <c r="F787" s="9"/>
      <c r="G787" s="69" t="s">
        <v>833</v>
      </c>
      <c r="H787" s="71" t="s">
        <v>834</v>
      </c>
      <c r="I787" s="25">
        <v>0</v>
      </c>
      <c r="J787" s="25">
        <v>920300</v>
      </c>
      <c r="K787" s="25">
        <v>0</v>
      </c>
      <c r="L787" s="25">
        <v>920300</v>
      </c>
      <c r="M787" s="26">
        <v>0.34</v>
      </c>
      <c r="N787" s="27">
        <f t="shared" si="269"/>
        <v>312902</v>
      </c>
      <c r="O787" s="27">
        <f>$N$787/4</f>
        <v>78225.5</v>
      </c>
      <c r="P787" s="27">
        <f t="shared" ref="P787:R787" si="278">$N$787/4</f>
        <v>78225.5</v>
      </c>
      <c r="Q787" s="27">
        <f t="shared" si="278"/>
        <v>78225.5</v>
      </c>
      <c r="R787" s="27">
        <f t="shared" si="278"/>
        <v>78225.5</v>
      </c>
      <c r="S787" s="74">
        <f t="shared" si="264"/>
        <v>945510</v>
      </c>
      <c r="T787" s="25">
        <f t="shared" si="267"/>
        <v>25210</v>
      </c>
      <c r="U787" s="25"/>
      <c r="V787" s="25">
        <v>7000</v>
      </c>
      <c r="W787" s="25">
        <v>10</v>
      </c>
      <c r="X787" s="25"/>
      <c r="Y787" s="25"/>
      <c r="Z787" s="25">
        <v>10000</v>
      </c>
      <c r="AA787" s="25"/>
      <c r="AB787" s="25"/>
      <c r="AC787" s="25"/>
      <c r="AD787" s="25"/>
      <c r="AE787" s="25"/>
      <c r="AF787" s="25"/>
      <c r="AG787" s="25">
        <v>8000</v>
      </c>
      <c r="AH787" s="25">
        <f t="shared" si="268"/>
        <v>200</v>
      </c>
      <c r="AI787" s="25"/>
      <c r="AJ787" s="25"/>
      <c r="AK787" s="25"/>
      <c r="AL787" s="25"/>
      <c r="AM787" s="25"/>
      <c r="AN787" s="25"/>
      <c r="AO787" s="25">
        <v>200</v>
      </c>
      <c r="AP787" s="25"/>
      <c r="AQ787" s="38" t="s">
        <v>1127</v>
      </c>
      <c r="AR787" s="18"/>
      <c r="AS787" s="38" t="s">
        <v>1131</v>
      </c>
      <c r="AT787" s="18"/>
      <c r="AU787" s="18"/>
      <c r="AV787" s="18"/>
      <c r="AW787" s="18"/>
      <c r="AX787" s="76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</row>
    <row r="788" spans="1:75" s="11" customFormat="1" ht="45.75" customHeight="1" x14ac:dyDescent="0.25">
      <c r="A788" s="9"/>
      <c r="B788" s="61" t="s">
        <v>1463</v>
      </c>
      <c r="C788" s="73" t="s">
        <v>1327</v>
      </c>
      <c r="D788" s="9"/>
      <c r="E788" s="73"/>
      <c r="F788" s="9"/>
      <c r="G788" s="69" t="s">
        <v>833</v>
      </c>
      <c r="H788" s="71" t="s">
        <v>835</v>
      </c>
      <c r="I788" s="25">
        <v>0</v>
      </c>
      <c r="J788" s="25">
        <v>11525</v>
      </c>
      <c r="K788" s="25">
        <v>0</v>
      </c>
      <c r="L788" s="25">
        <v>11525</v>
      </c>
      <c r="M788" s="26">
        <v>28.044</v>
      </c>
      <c r="N788" s="27">
        <f t="shared" si="269"/>
        <v>323207.09999999998</v>
      </c>
      <c r="O788" s="27">
        <f>$N$788/4</f>
        <v>80801.774999999994</v>
      </c>
      <c r="P788" s="27">
        <f t="shared" ref="P788:R788" si="279">$N$788/4</f>
        <v>80801.774999999994</v>
      </c>
      <c r="Q788" s="27">
        <f t="shared" si="279"/>
        <v>80801.774999999994</v>
      </c>
      <c r="R788" s="27">
        <f t="shared" si="279"/>
        <v>80801.774999999994</v>
      </c>
      <c r="S788" s="74">
        <f t="shared" si="264"/>
        <v>11525</v>
      </c>
      <c r="T788" s="25">
        <f t="shared" si="267"/>
        <v>0</v>
      </c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>
        <f t="shared" si="268"/>
        <v>0</v>
      </c>
      <c r="AI788" s="25"/>
      <c r="AJ788" s="25"/>
      <c r="AK788" s="25"/>
      <c r="AL788" s="25"/>
      <c r="AM788" s="25"/>
      <c r="AN788" s="25"/>
      <c r="AO788" s="25"/>
      <c r="AP788" s="25"/>
      <c r="AQ788" s="38" t="s">
        <v>1296</v>
      </c>
      <c r="AR788" s="18"/>
      <c r="AS788" s="38"/>
      <c r="AT788" s="18"/>
      <c r="AU788" s="18" t="s">
        <v>1132</v>
      </c>
      <c r="AV788" s="18"/>
      <c r="AW788" s="18"/>
      <c r="AX788" s="76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</row>
    <row r="789" spans="1:75" s="11" customFormat="1" ht="45.75" customHeight="1" x14ac:dyDescent="0.25">
      <c r="A789" s="9"/>
      <c r="B789" s="61" t="s">
        <v>1463</v>
      </c>
      <c r="C789" s="73" t="s">
        <v>1327</v>
      </c>
      <c r="D789" s="9"/>
      <c r="E789" s="73" t="s">
        <v>1501</v>
      </c>
      <c r="F789" s="9"/>
      <c r="G789" s="69" t="s">
        <v>833</v>
      </c>
      <c r="H789" s="71" t="s">
        <v>836</v>
      </c>
      <c r="I789" s="25">
        <v>0</v>
      </c>
      <c r="J789" s="25">
        <v>16155</v>
      </c>
      <c r="K789" s="25">
        <v>0</v>
      </c>
      <c r="L789" s="25">
        <v>16155</v>
      </c>
      <c r="M789" s="26">
        <v>13.532999999999999</v>
      </c>
      <c r="N789" s="27">
        <v>218625.62</v>
      </c>
      <c r="O789" s="27">
        <v>54656.4</v>
      </c>
      <c r="P789" s="27">
        <v>54656.4</v>
      </c>
      <c r="Q789" s="27">
        <v>54656.4</v>
      </c>
      <c r="R789" s="27">
        <v>54656.4</v>
      </c>
      <c r="S789" s="74">
        <f t="shared" si="264"/>
        <v>16155</v>
      </c>
      <c r="T789" s="25">
        <f t="shared" si="267"/>
        <v>0</v>
      </c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>
        <v>0</v>
      </c>
      <c r="AG789" s="25"/>
      <c r="AH789" s="25">
        <f t="shared" si="268"/>
        <v>0</v>
      </c>
      <c r="AI789" s="25"/>
      <c r="AJ789" s="25"/>
      <c r="AK789" s="25"/>
      <c r="AL789" s="25"/>
      <c r="AM789" s="25"/>
      <c r="AN789" s="25"/>
      <c r="AO789" s="25"/>
      <c r="AP789" s="25"/>
      <c r="AQ789" s="38" t="s">
        <v>1296</v>
      </c>
      <c r="AR789" s="18"/>
      <c r="AS789" s="38"/>
      <c r="AT789" s="18"/>
      <c r="AU789" s="18" t="s">
        <v>1132</v>
      </c>
      <c r="AV789" s="18"/>
      <c r="AW789" s="18"/>
      <c r="AX789" s="76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</row>
    <row r="790" spans="1:75" s="11" customFormat="1" ht="45.75" customHeight="1" x14ac:dyDescent="0.25">
      <c r="A790" s="9"/>
      <c r="B790" s="61" t="s">
        <v>1463</v>
      </c>
      <c r="C790" s="73" t="s">
        <v>1327</v>
      </c>
      <c r="D790" s="9"/>
      <c r="E790" s="73" t="s">
        <v>1501</v>
      </c>
      <c r="F790" s="9"/>
      <c r="G790" s="69" t="s">
        <v>833</v>
      </c>
      <c r="H790" s="71" t="s">
        <v>837</v>
      </c>
      <c r="I790" s="25">
        <v>0</v>
      </c>
      <c r="J790" s="25">
        <v>21790</v>
      </c>
      <c r="K790" s="25">
        <v>0</v>
      </c>
      <c r="L790" s="25">
        <v>21790</v>
      </c>
      <c r="M790" s="26">
        <v>17.545999999999999</v>
      </c>
      <c r="N790" s="27">
        <v>382327.34</v>
      </c>
      <c r="O790" s="27">
        <v>95581.84</v>
      </c>
      <c r="P790" s="27">
        <v>95581.84</v>
      </c>
      <c r="Q790" s="27">
        <v>95581.84</v>
      </c>
      <c r="R790" s="27" t="s">
        <v>1490</v>
      </c>
      <c r="S790" s="74">
        <f t="shared" si="264"/>
        <v>21790</v>
      </c>
      <c r="T790" s="25">
        <f t="shared" si="267"/>
        <v>0</v>
      </c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>
        <f t="shared" si="268"/>
        <v>0</v>
      </c>
      <c r="AI790" s="25"/>
      <c r="AJ790" s="25"/>
      <c r="AK790" s="25"/>
      <c r="AL790" s="25"/>
      <c r="AM790" s="25"/>
      <c r="AN790" s="25"/>
      <c r="AO790" s="25"/>
      <c r="AP790" s="25"/>
      <c r="AQ790" s="38" t="s">
        <v>1296</v>
      </c>
      <c r="AR790" s="18"/>
      <c r="AS790" s="38"/>
      <c r="AT790" s="18"/>
      <c r="AU790" s="18" t="s">
        <v>1132</v>
      </c>
      <c r="AV790" s="18"/>
      <c r="AW790" s="18"/>
      <c r="AX790" s="76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</row>
    <row r="791" spans="1:75" s="11" customFormat="1" ht="45.75" customHeight="1" x14ac:dyDescent="0.25">
      <c r="A791" s="9"/>
      <c r="B791" s="61" t="s">
        <v>1463</v>
      </c>
      <c r="C791" s="73" t="s">
        <v>1327</v>
      </c>
      <c r="D791" s="9"/>
      <c r="E791" s="73"/>
      <c r="F791" s="9"/>
      <c r="G791" s="69" t="s">
        <v>833</v>
      </c>
      <c r="H791" s="71" t="s">
        <v>838</v>
      </c>
      <c r="I791" s="25">
        <v>0</v>
      </c>
      <c r="J791" s="25">
        <v>18655</v>
      </c>
      <c r="K791" s="25">
        <v>0</v>
      </c>
      <c r="L791" s="25">
        <v>18655</v>
      </c>
      <c r="M791" s="26">
        <v>19.957999999999998</v>
      </c>
      <c r="N791" s="27">
        <f>L791*M791</f>
        <v>372316.49</v>
      </c>
      <c r="O791" s="27">
        <f>$N$791/4</f>
        <v>93079.122499999998</v>
      </c>
      <c r="P791" s="27">
        <f t="shared" ref="P791:R791" si="280">$N$791/4</f>
        <v>93079.122499999998</v>
      </c>
      <c r="Q791" s="27">
        <f t="shared" si="280"/>
        <v>93079.122499999998</v>
      </c>
      <c r="R791" s="27">
        <f t="shared" si="280"/>
        <v>93079.122499999998</v>
      </c>
      <c r="S791" s="74">
        <f t="shared" si="264"/>
        <v>18655</v>
      </c>
      <c r="T791" s="25">
        <f t="shared" si="267"/>
        <v>0</v>
      </c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>
        <f t="shared" si="268"/>
        <v>0</v>
      </c>
      <c r="AI791" s="25"/>
      <c r="AJ791" s="25"/>
      <c r="AK791" s="25"/>
      <c r="AL791" s="25"/>
      <c r="AM791" s="25"/>
      <c r="AN791" s="25"/>
      <c r="AO791" s="25"/>
      <c r="AP791" s="25"/>
      <c r="AQ791" s="38" t="s">
        <v>1296</v>
      </c>
      <c r="AR791" s="18"/>
      <c r="AS791" s="38"/>
      <c r="AT791" s="18"/>
      <c r="AU791" s="18" t="s">
        <v>1132</v>
      </c>
      <c r="AV791" s="18"/>
      <c r="AW791" s="18"/>
      <c r="AX791" s="76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</row>
    <row r="792" spans="1:75" s="11" customFormat="1" ht="20.25" customHeight="1" x14ac:dyDescent="0.25">
      <c r="A792" s="9"/>
      <c r="B792" s="61"/>
      <c r="C792" s="73"/>
      <c r="D792" s="9"/>
      <c r="E792" s="73"/>
      <c r="F792" s="87" t="s">
        <v>839</v>
      </c>
      <c r="G792" s="89" t="s">
        <v>840</v>
      </c>
      <c r="H792" s="71"/>
      <c r="I792" s="25"/>
      <c r="J792" s="25"/>
      <c r="K792" s="25"/>
      <c r="L792" s="25"/>
      <c r="M792" s="26"/>
      <c r="N792" s="27"/>
      <c r="O792" s="27"/>
      <c r="P792" s="27"/>
      <c r="Q792" s="27"/>
      <c r="R792" s="27"/>
      <c r="S792" s="74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38"/>
      <c r="AR792" s="18"/>
      <c r="AS792" s="38"/>
      <c r="AT792" s="18"/>
      <c r="AU792" s="18"/>
      <c r="AV792" s="18"/>
      <c r="AW792" s="18"/>
      <c r="AX792" s="76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</row>
    <row r="793" spans="1:75" s="11" customFormat="1" ht="45.75" customHeight="1" x14ac:dyDescent="0.25">
      <c r="A793" s="9"/>
      <c r="B793" s="61" t="s">
        <v>1461</v>
      </c>
      <c r="C793" s="73" t="s">
        <v>1327</v>
      </c>
      <c r="D793" s="9"/>
      <c r="E793" s="73"/>
      <c r="F793" s="9"/>
      <c r="G793" s="69" t="s">
        <v>841</v>
      </c>
      <c r="H793" s="71" t="s">
        <v>452</v>
      </c>
      <c r="I793" s="25">
        <v>0</v>
      </c>
      <c r="J793" s="25">
        <v>110250</v>
      </c>
      <c r="K793" s="25">
        <v>889570</v>
      </c>
      <c r="L793" s="25">
        <v>999820</v>
      </c>
      <c r="M793" s="26">
        <v>0.13100000000000001</v>
      </c>
      <c r="N793" s="27">
        <v>131162.38649999999</v>
      </c>
      <c r="O793" s="27">
        <v>32790.6</v>
      </c>
      <c r="P793" s="27">
        <v>32790.6</v>
      </c>
      <c r="Q793" s="27">
        <v>32790.6</v>
      </c>
      <c r="R793" s="27">
        <v>32790.6</v>
      </c>
      <c r="S793" s="74">
        <f t="shared" ref="S793:S823" si="281">L793+T793</f>
        <v>999820</v>
      </c>
      <c r="T793" s="25">
        <f t="shared" si="267"/>
        <v>0</v>
      </c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>
        <f t="shared" si="268"/>
        <v>0</v>
      </c>
      <c r="AI793" s="25"/>
      <c r="AJ793" s="25"/>
      <c r="AK793" s="25"/>
      <c r="AL793" s="25"/>
      <c r="AM793" s="25"/>
      <c r="AN793" s="25"/>
      <c r="AO793" s="25"/>
      <c r="AP793" s="25"/>
      <c r="AQ793" s="38" t="s">
        <v>1296</v>
      </c>
      <c r="AR793" s="18"/>
      <c r="AS793" s="38"/>
      <c r="AT793" s="18"/>
      <c r="AU793" s="18" t="s">
        <v>1132</v>
      </c>
      <c r="AV793" s="18"/>
      <c r="AW793" s="18"/>
      <c r="AX793" s="76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</row>
    <row r="794" spans="1:75" s="11" customFormat="1" ht="45.75" customHeight="1" x14ac:dyDescent="0.25">
      <c r="A794" s="9"/>
      <c r="B794" s="61" t="s">
        <v>1463</v>
      </c>
      <c r="C794" s="73" t="s">
        <v>1327</v>
      </c>
      <c r="D794" s="9"/>
      <c r="E794" s="73"/>
      <c r="F794" s="9"/>
      <c r="G794" s="69" t="s">
        <v>842</v>
      </c>
      <c r="H794" s="71" t="s">
        <v>843</v>
      </c>
      <c r="I794" s="25">
        <v>0</v>
      </c>
      <c r="J794" s="25">
        <v>241210</v>
      </c>
      <c r="K794" s="25">
        <v>1494540</v>
      </c>
      <c r="L794" s="25">
        <v>1735750</v>
      </c>
      <c r="M794" s="26">
        <v>1.5</v>
      </c>
      <c r="N794" s="27">
        <v>2603094.7283999999</v>
      </c>
      <c r="O794" s="27">
        <v>650773.68000000005</v>
      </c>
      <c r="P794" s="27">
        <v>650773.68000000005</v>
      </c>
      <c r="Q794" s="27">
        <v>650773.68000000005</v>
      </c>
      <c r="R794" s="27">
        <v>650773.68000000005</v>
      </c>
      <c r="S794" s="74">
        <f t="shared" si="281"/>
        <v>1735750</v>
      </c>
      <c r="T794" s="25">
        <f t="shared" si="267"/>
        <v>0</v>
      </c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>
        <f t="shared" si="268"/>
        <v>0</v>
      </c>
      <c r="AI794" s="25"/>
      <c r="AJ794" s="25"/>
      <c r="AK794" s="25"/>
      <c r="AL794" s="25"/>
      <c r="AM794" s="25"/>
      <c r="AN794" s="25"/>
      <c r="AO794" s="25"/>
      <c r="AP794" s="25"/>
      <c r="AQ794" s="38" t="s">
        <v>1296</v>
      </c>
      <c r="AR794" s="18"/>
      <c r="AS794" s="38"/>
      <c r="AT794" s="18"/>
      <c r="AU794" s="18" t="s">
        <v>1132</v>
      </c>
      <c r="AV794" s="18"/>
      <c r="AW794" s="18"/>
      <c r="AX794" s="76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</row>
    <row r="795" spans="1:75" s="11" customFormat="1" ht="45.75" customHeight="1" x14ac:dyDescent="0.25">
      <c r="A795" s="9"/>
      <c r="B795" s="61" t="s">
        <v>1463</v>
      </c>
      <c r="C795" s="73" t="s">
        <v>1327</v>
      </c>
      <c r="D795" s="9"/>
      <c r="E795" s="73"/>
      <c r="F795" s="9"/>
      <c r="G795" s="69" t="s">
        <v>842</v>
      </c>
      <c r="H795" s="71" t="s">
        <v>844</v>
      </c>
      <c r="I795" s="25">
        <v>0</v>
      </c>
      <c r="J795" s="25">
        <v>183750</v>
      </c>
      <c r="K795" s="25">
        <v>1304890</v>
      </c>
      <c r="L795" s="25">
        <v>1488640</v>
      </c>
      <c r="M795" s="26">
        <v>1.673</v>
      </c>
      <c r="N795" s="27">
        <v>2489931.2697999999</v>
      </c>
      <c r="O795" s="27">
        <v>622482.81999999995</v>
      </c>
      <c r="P795" s="27">
        <v>622482.81999999995</v>
      </c>
      <c r="Q795" s="27">
        <v>622482.81999999995</v>
      </c>
      <c r="R795" s="27">
        <v>622482.81999999995</v>
      </c>
      <c r="S795" s="74">
        <f t="shared" si="281"/>
        <v>1489640</v>
      </c>
      <c r="T795" s="25">
        <f t="shared" si="267"/>
        <v>1000</v>
      </c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>
        <f t="shared" si="268"/>
        <v>1000</v>
      </c>
      <c r="AI795" s="25"/>
      <c r="AJ795" s="25"/>
      <c r="AK795" s="25"/>
      <c r="AL795" s="25">
        <v>900</v>
      </c>
      <c r="AM795" s="25"/>
      <c r="AN795" s="25"/>
      <c r="AO795" s="25">
        <v>100</v>
      </c>
      <c r="AP795" s="25"/>
      <c r="AQ795" s="38" t="s">
        <v>1296</v>
      </c>
      <c r="AR795" s="18"/>
      <c r="AS795" s="38"/>
      <c r="AT795" s="18"/>
      <c r="AU795" s="18" t="s">
        <v>1132</v>
      </c>
      <c r="AV795" s="18"/>
      <c r="AW795" s="18"/>
      <c r="AX795" s="76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</row>
    <row r="796" spans="1:75" s="11" customFormat="1" ht="45.75" customHeight="1" x14ac:dyDescent="0.25">
      <c r="A796" s="9"/>
      <c r="B796" s="61" t="s">
        <v>1463</v>
      </c>
      <c r="C796" s="73" t="s">
        <v>1327</v>
      </c>
      <c r="D796" s="9"/>
      <c r="E796" s="73" t="s">
        <v>1473</v>
      </c>
      <c r="F796" s="9"/>
      <c r="G796" s="69" t="s">
        <v>842</v>
      </c>
      <c r="H796" s="71" t="s">
        <v>845</v>
      </c>
      <c r="I796" s="25">
        <v>0</v>
      </c>
      <c r="J796" s="25">
        <v>224770</v>
      </c>
      <c r="K796" s="25">
        <v>954650</v>
      </c>
      <c r="L796" s="25">
        <f>J796+K796</f>
        <v>1179420</v>
      </c>
      <c r="M796" s="26">
        <v>1.7110000000000001</v>
      </c>
      <c r="N796" s="27">
        <f>L796*M796</f>
        <v>2017987.62</v>
      </c>
      <c r="O796" s="27">
        <f>$N$796/4</f>
        <v>504496.90500000003</v>
      </c>
      <c r="P796" s="27">
        <f t="shared" ref="P796:R796" si="282">$N$796/4</f>
        <v>504496.90500000003</v>
      </c>
      <c r="Q796" s="27">
        <f t="shared" si="282"/>
        <v>504496.90500000003</v>
      </c>
      <c r="R796" s="27">
        <f t="shared" si="282"/>
        <v>504496.90500000003</v>
      </c>
      <c r="S796" s="74">
        <f t="shared" si="281"/>
        <v>1181920</v>
      </c>
      <c r="T796" s="25">
        <f t="shared" si="267"/>
        <v>2500</v>
      </c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>
        <f t="shared" si="268"/>
        <v>2500</v>
      </c>
      <c r="AI796" s="25">
        <v>600</v>
      </c>
      <c r="AJ796" s="25">
        <v>1000</v>
      </c>
      <c r="AK796" s="25"/>
      <c r="AL796" s="25">
        <v>900</v>
      </c>
      <c r="AM796" s="25"/>
      <c r="AN796" s="25"/>
      <c r="AO796" s="25"/>
      <c r="AP796" s="25"/>
      <c r="AQ796" s="38" t="s">
        <v>1296</v>
      </c>
      <c r="AR796" s="18"/>
      <c r="AS796" s="38"/>
      <c r="AT796" s="18"/>
      <c r="AU796" s="18" t="s">
        <v>1132</v>
      </c>
      <c r="AV796" s="18"/>
      <c r="AW796" s="18"/>
      <c r="AX796" s="76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</row>
    <row r="797" spans="1:75" s="11" customFormat="1" ht="45.75" customHeight="1" x14ac:dyDescent="0.25">
      <c r="A797" s="9"/>
      <c r="B797" s="61" t="s">
        <v>1432</v>
      </c>
      <c r="C797" s="73" t="s">
        <v>1327</v>
      </c>
      <c r="D797" s="9"/>
      <c r="E797" s="73" t="s">
        <v>1665</v>
      </c>
      <c r="F797" s="9"/>
      <c r="G797" s="69" t="s">
        <v>842</v>
      </c>
      <c r="H797" s="71" t="s">
        <v>846</v>
      </c>
      <c r="I797" s="25">
        <v>0</v>
      </c>
      <c r="J797" s="25">
        <v>0</v>
      </c>
      <c r="K797" s="25">
        <v>0</v>
      </c>
      <c r="L797" s="25">
        <v>0</v>
      </c>
      <c r="M797" s="26">
        <v>12.853</v>
      </c>
      <c r="N797" s="27">
        <f>L797*M797</f>
        <v>0</v>
      </c>
      <c r="O797" s="27">
        <f>$N$797/4</f>
        <v>0</v>
      </c>
      <c r="P797" s="27">
        <f t="shared" ref="P797:R797" si="283">$N$797/4</f>
        <v>0</v>
      </c>
      <c r="Q797" s="27">
        <f t="shared" si="283"/>
        <v>0</v>
      </c>
      <c r="R797" s="27">
        <f t="shared" si="283"/>
        <v>0</v>
      </c>
      <c r="S797" s="74">
        <f t="shared" si="281"/>
        <v>0</v>
      </c>
      <c r="T797" s="25">
        <f t="shared" si="267"/>
        <v>0</v>
      </c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>
        <f t="shared" si="268"/>
        <v>0</v>
      </c>
      <c r="AI797" s="25"/>
      <c r="AJ797" s="25"/>
      <c r="AK797" s="25"/>
      <c r="AL797" s="25"/>
      <c r="AM797" s="25"/>
      <c r="AN797" s="25"/>
      <c r="AO797" s="25"/>
      <c r="AP797" s="25"/>
      <c r="AQ797" s="38" t="s">
        <v>1127</v>
      </c>
      <c r="AR797" s="18"/>
      <c r="AS797" s="38" t="s">
        <v>1145</v>
      </c>
      <c r="AT797" s="18"/>
      <c r="AU797" s="18"/>
      <c r="AV797" s="18"/>
      <c r="AW797" s="18"/>
      <c r="AX797" s="76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</row>
    <row r="798" spans="1:75" s="11" customFormat="1" ht="45.75" customHeight="1" x14ac:dyDescent="0.25">
      <c r="A798" s="9"/>
      <c r="B798" s="61" t="s">
        <v>1462</v>
      </c>
      <c r="C798" s="73" t="s">
        <v>1327</v>
      </c>
      <c r="D798" s="9"/>
      <c r="E798" s="73"/>
      <c r="F798" s="9"/>
      <c r="G798" s="69" t="s">
        <v>842</v>
      </c>
      <c r="H798" s="71" t="s">
        <v>638</v>
      </c>
      <c r="I798" s="25">
        <v>0</v>
      </c>
      <c r="J798" s="25">
        <v>88850</v>
      </c>
      <c r="K798" s="25">
        <v>106560</v>
      </c>
      <c r="L798" s="25">
        <v>195410</v>
      </c>
      <c r="M798" s="26">
        <v>0.17899999999999999</v>
      </c>
      <c r="N798" s="27">
        <v>34956.894899999999</v>
      </c>
      <c r="O798" s="27">
        <v>8739.2199999999993</v>
      </c>
      <c r="P798" s="27">
        <v>8739.2199999999993</v>
      </c>
      <c r="Q798" s="27">
        <v>8739.2199999999993</v>
      </c>
      <c r="R798" s="27">
        <v>8739.2199999999993</v>
      </c>
      <c r="S798" s="74">
        <f t="shared" si="281"/>
        <v>196410</v>
      </c>
      <c r="T798" s="25">
        <f t="shared" si="267"/>
        <v>1000</v>
      </c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>
        <v>1000</v>
      </c>
      <c r="AF798" s="25"/>
      <c r="AG798" s="25"/>
      <c r="AH798" s="25">
        <f t="shared" si="268"/>
        <v>0</v>
      </c>
      <c r="AI798" s="25"/>
      <c r="AJ798" s="25"/>
      <c r="AK798" s="25"/>
      <c r="AL798" s="25"/>
      <c r="AM798" s="25"/>
      <c r="AN798" s="25"/>
      <c r="AO798" s="25"/>
      <c r="AP798" s="25"/>
      <c r="AQ798" s="38" t="s">
        <v>1296</v>
      </c>
      <c r="AR798" s="18"/>
      <c r="AS798" s="38"/>
      <c r="AT798" s="18"/>
      <c r="AU798" s="18" t="s">
        <v>1132</v>
      </c>
      <c r="AV798" s="18"/>
      <c r="AW798" s="18"/>
      <c r="AX798" s="76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</row>
    <row r="799" spans="1:75" s="11" customFormat="1" ht="45.75" customHeight="1" x14ac:dyDescent="0.25">
      <c r="A799" s="9"/>
      <c r="B799" s="61" t="s">
        <v>1462</v>
      </c>
      <c r="C799" s="73" t="s">
        <v>1327</v>
      </c>
      <c r="D799" s="9"/>
      <c r="E799" s="73"/>
      <c r="F799" s="9"/>
      <c r="G799" s="69" t="s">
        <v>842</v>
      </c>
      <c r="H799" s="71" t="s">
        <v>465</v>
      </c>
      <c r="I799" s="25">
        <v>0</v>
      </c>
      <c r="J799" s="25">
        <v>208590</v>
      </c>
      <c r="K799" s="25">
        <v>128520</v>
      </c>
      <c r="L799" s="25">
        <v>337110</v>
      </c>
      <c r="M799" s="26">
        <v>2.6179999999999999</v>
      </c>
      <c r="N799" s="27">
        <v>882472.06229999999</v>
      </c>
      <c r="O799" s="27">
        <v>220618.02</v>
      </c>
      <c r="P799" s="27">
        <v>220618.02</v>
      </c>
      <c r="Q799" s="27">
        <v>220618.02</v>
      </c>
      <c r="R799" s="27">
        <v>220618.02</v>
      </c>
      <c r="S799" s="74">
        <f t="shared" si="281"/>
        <v>364460</v>
      </c>
      <c r="T799" s="25">
        <f t="shared" si="267"/>
        <v>27350</v>
      </c>
      <c r="U799" s="25"/>
      <c r="V799" s="25">
        <v>200</v>
      </c>
      <c r="W799" s="25"/>
      <c r="X799" s="25"/>
      <c r="Y799" s="25"/>
      <c r="Z799" s="25">
        <v>400</v>
      </c>
      <c r="AA799" s="25"/>
      <c r="AB799" s="25"/>
      <c r="AC799" s="25"/>
      <c r="AD799" s="25"/>
      <c r="AE799" s="25">
        <v>3000</v>
      </c>
      <c r="AF799" s="25"/>
      <c r="AG799" s="25"/>
      <c r="AH799" s="25">
        <f t="shared" si="268"/>
        <v>23750</v>
      </c>
      <c r="AI799" s="25">
        <v>4800</v>
      </c>
      <c r="AJ799" s="25">
        <v>3450</v>
      </c>
      <c r="AK799" s="25"/>
      <c r="AL799" s="25"/>
      <c r="AM799" s="25"/>
      <c r="AN799" s="25">
        <v>12000</v>
      </c>
      <c r="AO799" s="25">
        <v>500</v>
      </c>
      <c r="AP799" s="25">
        <v>3000</v>
      </c>
      <c r="AQ799" s="38" t="s">
        <v>1296</v>
      </c>
      <c r="AR799" s="18"/>
      <c r="AS799" s="38"/>
      <c r="AT799" s="18"/>
      <c r="AU799" s="18" t="s">
        <v>1132</v>
      </c>
      <c r="AV799" s="18"/>
      <c r="AW799" s="18"/>
      <c r="AX799" s="76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</row>
    <row r="800" spans="1:75" s="11" customFormat="1" ht="45.75" customHeight="1" x14ac:dyDescent="0.25">
      <c r="A800" s="9"/>
      <c r="B800" s="61" t="s">
        <v>1462</v>
      </c>
      <c r="C800" s="73" t="s">
        <v>1327</v>
      </c>
      <c r="D800" s="9"/>
      <c r="E800" s="73"/>
      <c r="F800" s="9"/>
      <c r="G800" s="69" t="s">
        <v>847</v>
      </c>
      <c r="H800" s="71" t="s">
        <v>325</v>
      </c>
      <c r="I800" s="25">
        <v>0</v>
      </c>
      <c r="J800" s="25">
        <v>5770</v>
      </c>
      <c r="K800" s="25">
        <v>33270</v>
      </c>
      <c r="L800" s="25">
        <v>39040</v>
      </c>
      <c r="M800" s="26">
        <v>0.31</v>
      </c>
      <c r="N800" s="27">
        <v>12105.367</v>
      </c>
      <c r="O800" s="27">
        <v>3026.34</v>
      </c>
      <c r="P800" s="27">
        <v>3026.34</v>
      </c>
      <c r="Q800" s="27">
        <v>3026.34</v>
      </c>
      <c r="R800" s="27">
        <v>3026.34</v>
      </c>
      <c r="S800" s="74">
        <f t="shared" si="281"/>
        <v>39040</v>
      </c>
      <c r="T800" s="25">
        <f t="shared" si="267"/>
        <v>0</v>
      </c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>
        <f t="shared" si="268"/>
        <v>0</v>
      </c>
      <c r="AI800" s="25"/>
      <c r="AJ800" s="25"/>
      <c r="AK800" s="25"/>
      <c r="AL800" s="25"/>
      <c r="AM800" s="25"/>
      <c r="AN800" s="25"/>
      <c r="AO800" s="25"/>
      <c r="AP800" s="25"/>
      <c r="AQ800" s="38" t="s">
        <v>1296</v>
      </c>
      <c r="AR800" s="18"/>
      <c r="AS800" s="38"/>
      <c r="AT800" s="18"/>
      <c r="AU800" s="18" t="s">
        <v>1132</v>
      </c>
      <c r="AV800" s="18"/>
      <c r="AW800" s="18"/>
      <c r="AX800" s="76" t="s">
        <v>1359</v>
      </c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</row>
    <row r="801" spans="1:75" s="11" customFormat="1" ht="45.75" customHeight="1" x14ac:dyDescent="0.25">
      <c r="A801" s="9"/>
      <c r="B801" s="61" t="s">
        <v>1462</v>
      </c>
      <c r="C801" s="73" t="s">
        <v>1327</v>
      </c>
      <c r="D801" s="9"/>
      <c r="E801" s="73" t="s">
        <v>1471</v>
      </c>
      <c r="F801" s="9"/>
      <c r="G801" s="69" t="s">
        <v>847</v>
      </c>
      <c r="H801" s="71" t="s">
        <v>848</v>
      </c>
      <c r="I801" s="25">
        <v>0</v>
      </c>
      <c r="J801" s="25">
        <v>241890</v>
      </c>
      <c r="K801" s="25">
        <v>2043140</v>
      </c>
      <c r="L801" s="25">
        <f>J801+K801</f>
        <v>2285030</v>
      </c>
      <c r="M801" s="26">
        <v>0.28299999999999997</v>
      </c>
      <c r="N801" s="27">
        <f>L801*M801</f>
        <v>646663.49</v>
      </c>
      <c r="O801" s="27">
        <f>$N$801/4</f>
        <v>161665.8725</v>
      </c>
      <c r="P801" s="27">
        <f t="shared" ref="P801:Q801" si="284">$N$801/4</f>
        <v>161665.8725</v>
      </c>
      <c r="Q801" s="27">
        <f t="shared" si="284"/>
        <v>161665.8725</v>
      </c>
      <c r="R801" s="27">
        <f>$N$801/4</f>
        <v>161665.8725</v>
      </c>
      <c r="S801" s="74">
        <f t="shared" si="281"/>
        <v>2303630</v>
      </c>
      <c r="T801" s="25">
        <f t="shared" si="267"/>
        <v>18600</v>
      </c>
      <c r="U801" s="25"/>
      <c r="V801" s="25">
        <v>500</v>
      </c>
      <c r="W801" s="25"/>
      <c r="X801" s="25"/>
      <c r="Y801" s="25"/>
      <c r="Z801" s="25">
        <v>5000</v>
      </c>
      <c r="AA801" s="25"/>
      <c r="AB801" s="25"/>
      <c r="AC801" s="25"/>
      <c r="AD801" s="25"/>
      <c r="AE801" s="25">
        <v>5000</v>
      </c>
      <c r="AF801" s="25"/>
      <c r="AG801" s="25">
        <v>8000</v>
      </c>
      <c r="AH801" s="25">
        <f t="shared" si="268"/>
        <v>100</v>
      </c>
      <c r="AI801" s="25"/>
      <c r="AJ801" s="25">
        <v>100</v>
      </c>
      <c r="AK801" s="25"/>
      <c r="AL801" s="25"/>
      <c r="AM801" s="25"/>
      <c r="AN801" s="25"/>
      <c r="AO801" s="25"/>
      <c r="AP801" s="25"/>
      <c r="AQ801" s="38" t="s">
        <v>1296</v>
      </c>
      <c r="AR801" s="18"/>
      <c r="AS801" s="38"/>
      <c r="AT801" s="18" t="s">
        <v>1143</v>
      </c>
      <c r="AU801" s="18"/>
      <c r="AV801" s="18"/>
      <c r="AW801" s="18">
        <v>44980</v>
      </c>
      <c r="AX801" s="76" t="s">
        <v>1371</v>
      </c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</row>
    <row r="802" spans="1:75" s="11" customFormat="1" ht="45.75" customHeight="1" x14ac:dyDescent="0.25">
      <c r="A802" s="9"/>
      <c r="B802" s="61" t="s">
        <v>1462</v>
      </c>
      <c r="C802" s="73" t="s">
        <v>1327</v>
      </c>
      <c r="D802" s="9"/>
      <c r="E802" s="73" t="s">
        <v>1777</v>
      </c>
      <c r="F802" s="9"/>
      <c r="G802" s="69" t="s">
        <v>847</v>
      </c>
      <c r="H802" s="71" t="s">
        <v>647</v>
      </c>
      <c r="I802" s="25">
        <v>0</v>
      </c>
      <c r="J802" s="25">
        <v>0</v>
      </c>
      <c r="K802" s="25">
        <v>0</v>
      </c>
      <c r="L802" s="25">
        <f>J802+K802</f>
        <v>0</v>
      </c>
      <c r="M802" s="26">
        <v>0.54300000000000004</v>
      </c>
      <c r="N802" s="27">
        <f>L802*M802</f>
        <v>0</v>
      </c>
      <c r="O802" s="27">
        <f>$N$802/4</f>
        <v>0</v>
      </c>
      <c r="P802" s="27">
        <f t="shared" ref="P802:R802" si="285">$N$802/4</f>
        <v>0</v>
      </c>
      <c r="Q802" s="27">
        <f t="shared" si="285"/>
        <v>0</v>
      </c>
      <c r="R802" s="27">
        <f t="shared" si="285"/>
        <v>0</v>
      </c>
      <c r="S802" s="74">
        <f t="shared" si="281"/>
        <v>1650</v>
      </c>
      <c r="T802" s="25">
        <f t="shared" si="267"/>
        <v>1650</v>
      </c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>
        <v>1650</v>
      </c>
      <c r="AF802" s="25"/>
      <c r="AG802" s="25"/>
      <c r="AH802" s="25">
        <f t="shared" si="268"/>
        <v>0</v>
      </c>
      <c r="AI802" s="25"/>
      <c r="AJ802" s="25"/>
      <c r="AK802" s="25"/>
      <c r="AL802" s="25"/>
      <c r="AM802" s="25"/>
      <c r="AN802" s="25"/>
      <c r="AO802" s="25"/>
      <c r="AP802" s="25"/>
      <c r="AQ802" s="38" t="s">
        <v>1296</v>
      </c>
      <c r="AR802" s="18"/>
      <c r="AS802" s="38"/>
      <c r="AT802" s="18" t="s">
        <v>1143</v>
      </c>
      <c r="AU802" s="18"/>
      <c r="AV802" s="18"/>
      <c r="AW802" s="18">
        <v>44980</v>
      </c>
      <c r="AX802" s="76" t="s">
        <v>1371</v>
      </c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</row>
    <row r="803" spans="1:75" s="11" customFormat="1" ht="45.75" customHeight="1" x14ac:dyDescent="0.25">
      <c r="A803" s="9"/>
      <c r="B803" s="61" t="s">
        <v>1463</v>
      </c>
      <c r="C803" s="73" t="s">
        <v>1327</v>
      </c>
      <c r="D803" s="9"/>
      <c r="E803" s="73"/>
      <c r="F803" s="9"/>
      <c r="G803" s="69" t="s">
        <v>849</v>
      </c>
      <c r="H803" s="71" t="s">
        <v>850</v>
      </c>
      <c r="I803" s="25">
        <v>0</v>
      </c>
      <c r="J803" s="25">
        <v>497580</v>
      </c>
      <c r="K803" s="25">
        <v>880780</v>
      </c>
      <c r="L803" s="25">
        <v>1378360</v>
      </c>
      <c r="M803" s="26">
        <v>0.17299999999999999</v>
      </c>
      <c r="N803" s="27">
        <v>238355.65969999999</v>
      </c>
      <c r="O803" s="27">
        <v>59588.91</v>
      </c>
      <c r="P803" s="27">
        <v>59588.91</v>
      </c>
      <c r="Q803" s="27">
        <v>59588.91</v>
      </c>
      <c r="R803" s="27">
        <v>59588.91</v>
      </c>
      <c r="S803" s="74">
        <f t="shared" si="281"/>
        <v>1443880</v>
      </c>
      <c r="T803" s="25">
        <f t="shared" si="267"/>
        <v>65520</v>
      </c>
      <c r="U803" s="25"/>
      <c r="V803" s="25">
        <v>400</v>
      </c>
      <c r="W803" s="25"/>
      <c r="X803" s="25"/>
      <c r="Y803" s="25"/>
      <c r="Z803" s="25">
        <v>10000</v>
      </c>
      <c r="AA803" s="25"/>
      <c r="AB803" s="25"/>
      <c r="AC803" s="25"/>
      <c r="AD803" s="25"/>
      <c r="AE803" s="25">
        <v>5000</v>
      </c>
      <c r="AF803" s="25"/>
      <c r="AG803" s="25"/>
      <c r="AH803" s="25">
        <f t="shared" si="268"/>
        <v>50120</v>
      </c>
      <c r="AI803" s="25"/>
      <c r="AJ803" s="25">
        <v>21120</v>
      </c>
      <c r="AK803" s="25"/>
      <c r="AL803" s="25">
        <v>6000</v>
      </c>
      <c r="AM803" s="25"/>
      <c r="AN803" s="25">
        <v>10800</v>
      </c>
      <c r="AO803" s="25">
        <v>200</v>
      </c>
      <c r="AP803" s="25">
        <v>12000</v>
      </c>
      <c r="AQ803" s="38" t="s">
        <v>1296</v>
      </c>
      <c r="AR803" s="18"/>
      <c r="AS803" s="38"/>
      <c r="AT803" s="18"/>
      <c r="AU803" s="18" t="s">
        <v>1132</v>
      </c>
      <c r="AV803" s="18"/>
      <c r="AW803" s="18"/>
      <c r="AX803" s="76" t="s">
        <v>1359</v>
      </c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</row>
    <row r="804" spans="1:75" s="11" customFormat="1" ht="45.75" customHeight="1" x14ac:dyDescent="0.25">
      <c r="A804" s="9"/>
      <c r="B804" s="61" t="s">
        <v>1463</v>
      </c>
      <c r="C804" s="73" t="s">
        <v>1327</v>
      </c>
      <c r="D804" s="9"/>
      <c r="E804" s="73"/>
      <c r="F804" s="9"/>
      <c r="G804" s="69" t="s">
        <v>849</v>
      </c>
      <c r="H804" s="71" t="s">
        <v>851</v>
      </c>
      <c r="I804" s="25">
        <v>0</v>
      </c>
      <c r="J804" s="25">
        <v>103920</v>
      </c>
      <c r="K804" s="25">
        <v>698800</v>
      </c>
      <c r="L804" s="25">
        <v>802720</v>
      </c>
      <c r="M804" s="26">
        <v>0.51</v>
      </c>
      <c r="N804" s="27">
        <v>409255.95529999997</v>
      </c>
      <c r="O804" s="27">
        <v>102313.99</v>
      </c>
      <c r="P804" s="27">
        <v>102313.99</v>
      </c>
      <c r="Q804" s="27">
        <v>102313.99</v>
      </c>
      <c r="R804" s="27">
        <v>102313.99</v>
      </c>
      <c r="S804" s="74">
        <f t="shared" si="281"/>
        <v>812720</v>
      </c>
      <c r="T804" s="25">
        <f t="shared" si="267"/>
        <v>10000</v>
      </c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>
        <v>10000</v>
      </c>
      <c r="AF804" s="25"/>
      <c r="AG804" s="25"/>
      <c r="AH804" s="25">
        <f t="shared" si="268"/>
        <v>0</v>
      </c>
      <c r="AI804" s="25"/>
      <c r="AJ804" s="25"/>
      <c r="AK804" s="25"/>
      <c r="AL804" s="25"/>
      <c r="AM804" s="25"/>
      <c r="AN804" s="25"/>
      <c r="AO804" s="25"/>
      <c r="AP804" s="25"/>
      <c r="AQ804" s="38" t="s">
        <v>1296</v>
      </c>
      <c r="AR804" s="18"/>
      <c r="AS804" s="38"/>
      <c r="AT804" s="18"/>
      <c r="AU804" s="18" t="s">
        <v>1132</v>
      </c>
      <c r="AV804" s="18"/>
      <c r="AW804" s="18"/>
      <c r="AX804" s="76" t="s">
        <v>1359</v>
      </c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</row>
    <row r="805" spans="1:75" s="11" customFormat="1" ht="45.75" customHeight="1" x14ac:dyDescent="0.25">
      <c r="A805" s="9"/>
      <c r="B805" s="61" t="s">
        <v>1463</v>
      </c>
      <c r="C805" s="73" t="s">
        <v>1327</v>
      </c>
      <c r="D805" s="9"/>
      <c r="E805" s="73"/>
      <c r="F805" s="9"/>
      <c r="G805" s="69" t="s">
        <v>852</v>
      </c>
      <c r="H805" s="71" t="s">
        <v>367</v>
      </c>
      <c r="I805" s="25">
        <v>0</v>
      </c>
      <c r="J805" s="25">
        <v>122340</v>
      </c>
      <c r="K805" s="25">
        <v>476560</v>
      </c>
      <c r="L805" s="25">
        <v>598900</v>
      </c>
      <c r="M805" s="26">
        <v>0.224</v>
      </c>
      <c r="N805" s="27">
        <v>133921.52619999999</v>
      </c>
      <c r="O805" s="27">
        <v>33480.379999999997</v>
      </c>
      <c r="P805" s="27">
        <v>33480.379999999997</v>
      </c>
      <c r="Q805" s="27">
        <v>33480.379999999997</v>
      </c>
      <c r="R805" s="27">
        <v>33480.379999999997</v>
      </c>
      <c r="S805" s="74">
        <f t="shared" si="281"/>
        <v>600900</v>
      </c>
      <c r="T805" s="25">
        <f t="shared" si="267"/>
        <v>2000</v>
      </c>
      <c r="U805" s="25"/>
      <c r="V805" s="25"/>
      <c r="W805" s="25"/>
      <c r="X805" s="25"/>
      <c r="Y805" s="25"/>
      <c r="Z805" s="25">
        <v>2000</v>
      </c>
      <c r="AA805" s="25"/>
      <c r="AB805" s="25"/>
      <c r="AC805" s="25"/>
      <c r="AD805" s="25"/>
      <c r="AE805" s="25"/>
      <c r="AF805" s="25"/>
      <c r="AG805" s="25"/>
      <c r="AH805" s="25">
        <f t="shared" si="268"/>
        <v>0</v>
      </c>
      <c r="AI805" s="25"/>
      <c r="AJ805" s="25"/>
      <c r="AK805" s="25"/>
      <c r="AL805" s="25"/>
      <c r="AM805" s="25"/>
      <c r="AN805" s="25"/>
      <c r="AO805" s="25"/>
      <c r="AP805" s="25"/>
      <c r="AQ805" s="38" t="s">
        <v>1296</v>
      </c>
      <c r="AR805" s="18"/>
      <c r="AS805" s="38"/>
      <c r="AT805" s="18"/>
      <c r="AU805" s="18" t="s">
        <v>1132</v>
      </c>
      <c r="AV805" s="18"/>
      <c r="AW805" s="18"/>
      <c r="AX805" s="76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</row>
    <row r="806" spans="1:75" s="11" customFormat="1" ht="45.75" customHeight="1" x14ac:dyDescent="0.25">
      <c r="A806" s="9"/>
      <c r="B806" s="61" t="s">
        <v>1463</v>
      </c>
      <c r="C806" s="73" t="s">
        <v>1327</v>
      </c>
      <c r="D806" s="9"/>
      <c r="E806" s="73"/>
      <c r="F806" s="9"/>
      <c r="G806" s="69" t="s">
        <v>852</v>
      </c>
      <c r="H806" s="71" t="s">
        <v>652</v>
      </c>
      <c r="I806" s="25">
        <v>0</v>
      </c>
      <c r="J806" s="25">
        <v>191930</v>
      </c>
      <c r="K806" s="25">
        <v>1369490</v>
      </c>
      <c r="L806" s="25">
        <v>1561420</v>
      </c>
      <c r="M806" s="26">
        <v>0.35499999999999998</v>
      </c>
      <c r="N806" s="27">
        <v>553989.47389999998</v>
      </c>
      <c r="O806" s="27">
        <v>138497.37</v>
      </c>
      <c r="P806" s="27">
        <v>138497.37</v>
      </c>
      <c r="Q806" s="27">
        <v>138497.37</v>
      </c>
      <c r="R806" s="27">
        <v>138497.37</v>
      </c>
      <c r="S806" s="74">
        <f t="shared" si="281"/>
        <v>1561920</v>
      </c>
      <c r="T806" s="25">
        <f t="shared" si="267"/>
        <v>500</v>
      </c>
      <c r="U806" s="25"/>
      <c r="V806" s="25"/>
      <c r="W806" s="25"/>
      <c r="X806" s="25"/>
      <c r="Y806" s="25"/>
      <c r="Z806" s="25">
        <v>500</v>
      </c>
      <c r="AA806" s="25"/>
      <c r="AB806" s="25"/>
      <c r="AC806" s="25"/>
      <c r="AD806" s="25"/>
      <c r="AE806" s="25"/>
      <c r="AF806" s="25"/>
      <c r="AG806" s="25"/>
      <c r="AH806" s="25">
        <f t="shared" si="268"/>
        <v>0</v>
      </c>
      <c r="AI806" s="25"/>
      <c r="AJ806" s="25"/>
      <c r="AK806" s="25"/>
      <c r="AL806" s="25"/>
      <c r="AM806" s="25"/>
      <c r="AN806" s="25"/>
      <c r="AO806" s="25"/>
      <c r="AP806" s="25"/>
      <c r="AQ806" s="38" t="s">
        <v>1296</v>
      </c>
      <c r="AR806" s="18"/>
      <c r="AS806" s="38"/>
      <c r="AT806" s="18"/>
      <c r="AU806" s="18" t="s">
        <v>1132</v>
      </c>
      <c r="AV806" s="18"/>
      <c r="AW806" s="18"/>
      <c r="AX806" s="76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</row>
    <row r="807" spans="1:75" s="11" customFormat="1" ht="45.75" customHeight="1" x14ac:dyDescent="0.25">
      <c r="A807" s="9"/>
      <c r="B807" s="61" t="s">
        <v>1482</v>
      </c>
      <c r="C807" s="73" t="s">
        <v>1307</v>
      </c>
      <c r="D807" s="9"/>
      <c r="E807" s="73"/>
      <c r="F807" s="9"/>
      <c r="G807" s="69" t="s">
        <v>853</v>
      </c>
      <c r="H807" s="71" t="s">
        <v>452</v>
      </c>
      <c r="I807" s="25">
        <v>0</v>
      </c>
      <c r="J807" s="25">
        <v>54800</v>
      </c>
      <c r="K807" s="25">
        <v>454170</v>
      </c>
      <c r="L807" s="25">
        <f>J807+K807</f>
        <v>508970</v>
      </c>
      <c r="M807" s="26">
        <v>0.128</v>
      </c>
      <c r="N807" s="27">
        <f>L807*M807</f>
        <v>65148.160000000003</v>
      </c>
      <c r="O807" s="27">
        <f>$N$807/4</f>
        <v>16287.04</v>
      </c>
      <c r="P807" s="27">
        <f t="shared" ref="P807:R807" si="286">$N$807/4</f>
        <v>16287.04</v>
      </c>
      <c r="Q807" s="27">
        <f t="shared" si="286"/>
        <v>16287.04</v>
      </c>
      <c r="R807" s="27">
        <f t="shared" si="286"/>
        <v>16287.04</v>
      </c>
      <c r="S807" s="74">
        <f t="shared" si="281"/>
        <v>508970</v>
      </c>
      <c r="T807" s="25">
        <f t="shared" si="267"/>
        <v>0</v>
      </c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>
        <f t="shared" si="268"/>
        <v>0</v>
      </c>
      <c r="AI807" s="25"/>
      <c r="AJ807" s="25"/>
      <c r="AK807" s="25"/>
      <c r="AL807" s="25"/>
      <c r="AM807" s="25"/>
      <c r="AN807" s="25"/>
      <c r="AO807" s="25"/>
      <c r="AP807" s="25"/>
      <c r="AQ807" s="38" t="s">
        <v>1127</v>
      </c>
      <c r="AR807" s="18"/>
      <c r="AS807" s="38" t="s">
        <v>1174</v>
      </c>
      <c r="AT807" s="18"/>
      <c r="AU807" s="18"/>
      <c r="AV807" s="18"/>
      <c r="AW807" s="18"/>
      <c r="AX807" s="76" t="s">
        <v>1362</v>
      </c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</row>
    <row r="808" spans="1:75" s="11" customFormat="1" ht="45.75" customHeight="1" x14ac:dyDescent="0.25">
      <c r="A808" s="9"/>
      <c r="B808" s="61" t="s">
        <v>1482</v>
      </c>
      <c r="C808" s="73" t="s">
        <v>1307</v>
      </c>
      <c r="D808" s="9"/>
      <c r="E808" s="73"/>
      <c r="F808" s="9"/>
      <c r="G808" s="69" t="s">
        <v>853</v>
      </c>
      <c r="H808" s="71" t="s">
        <v>766</v>
      </c>
      <c r="I808" s="25">
        <v>0</v>
      </c>
      <c r="J808" s="25">
        <v>74500</v>
      </c>
      <c r="K808" s="25">
        <v>478435</v>
      </c>
      <c r="L808" s="25">
        <f t="shared" ref="L808:L809" si="287">J808+K808</f>
        <v>552935</v>
      </c>
      <c r="M808" s="26">
        <v>8.1000000000000003E-2</v>
      </c>
      <c r="N808" s="27">
        <f>L808*M808</f>
        <v>44787.735000000001</v>
      </c>
      <c r="O808" s="27">
        <f>$N$808/4</f>
        <v>11196.93375</v>
      </c>
      <c r="P808" s="27">
        <f t="shared" ref="P808:R808" si="288">$N$808/4</f>
        <v>11196.93375</v>
      </c>
      <c r="Q808" s="27">
        <f t="shared" si="288"/>
        <v>11196.93375</v>
      </c>
      <c r="R808" s="27">
        <f t="shared" si="288"/>
        <v>11196.93375</v>
      </c>
      <c r="S808" s="74">
        <f t="shared" si="281"/>
        <v>552935</v>
      </c>
      <c r="T808" s="25">
        <f t="shared" si="267"/>
        <v>0</v>
      </c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>
        <f t="shared" si="268"/>
        <v>0</v>
      </c>
      <c r="AI808" s="25"/>
      <c r="AJ808" s="25"/>
      <c r="AK808" s="25"/>
      <c r="AL808" s="25"/>
      <c r="AM808" s="25"/>
      <c r="AN808" s="25"/>
      <c r="AO808" s="25"/>
      <c r="AP808" s="25"/>
      <c r="AQ808" s="38" t="s">
        <v>1127</v>
      </c>
      <c r="AR808" s="18"/>
      <c r="AS808" s="38" t="s">
        <v>1174</v>
      </c>
      <c r="AT808" s="18"/>
      <c r="AU808" s="18"/>
      <c r="AV808" s="18"/>
      <c r="AW808" s="18"/>
      <c r="AX808" s="76" t="s">
        <v>1362</v>
      </c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</row>
    <row r="809" spans="1:75" s="11" customFormat="1" ht="45.75" customHeight="1" x14ac:dyDescent="0.25">
      <c r="A809" s="9"/>
      <c r="B809" s="61" t="s">
        <v>1482</v>
      </c>
      <c r="C809" s="73" t="s">
        <v>1307</v>
      </c>
      <c r="D809" s="9"/>
      <c r="E809" s="73"/>
      <c r="F809" s="9"/>
      <c r="G809" s="69" t="s">
        <v>853</v>
      </c>
      <c r="H809" s="71" t="s">
        <v>48</v>
      </c>
      <c r="I809" s="25">
        <v>0</v>
      </c>
      <c r="J809" s="25">
        <v>64730</v>
      </c>
      <c r="K809" s="25">
        <v>592780</v>
      </c>
      <c r="L809" s="25">
        <f t="shared" si="287"/>
        <v>657510</v>
      </c>
      <c r="M809" s="26">
        <v>9.1999999999999998E-2</v>
      </c>
      <c r="N809" s="27">
        <f>L809*M809</f>
        <v>60490.92</v>
      </c>
      <c r="O809" s="27">
        <f>$N$809/4</f>
        <v>15122.73</v>
      </c>
      <c r="P809" s="27">
        <f t="shared" ref="P809:Q809" si="289">$N$809/4</f>
        <v>15122.73</v>
      </c>
      <c r="Q809" s="27">
        <f t="shared" si="289"/>
        <v>15122.73</v>
      </c>
      <c r="R809" s="27">
        <f>$N$809/4</f>
        <v>15122.73</v>
      </c>
      <c r="S809" s="74">
        <f t="shared" si="281"/>
        <v>657510</v>
      </c>
      <c r="T809" s="25">
        <f t="shared" si="267"/>
        <v>0</v>
      </c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>
        <f t="shared" si="268"/>
        <v>0</v>
      </c>
      <c r="AI809" s="25"/>
      <c r="AJ809" s="25"/>
      <c r="AK809" s="25"/>
      <c r="AL809" s="25"/>
      <c r="AM809" s="25"/>
      <c r="AN809" s="25"/>
      <c r="AO809" s="25"/>
      <c r="AP809" s="25"/>
      <c r="AQ809" s="38" t="s">
        <v>1127</v>
      </c>
      <c r="AR809" s="18"/>
      <c r="AS809" s="38" t="s">
        <v>1174</v>
      </c>
      <c r="AT809" s="18"/>
      <c r="AU809" s="18"/>
      <c r="AV809" s="18"/>
      <c r="AW809" s="18"/>
      <c r="AX809" s="76" t="s">
        <v>1362</v>
      </c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</row>
    <row r="810" spans="1:75" s="11" customFormat="1" ht="45.75" customHeight="1" x14ac:dyDescent="0.25">
      <c r="A810" s="9"/>
      <c r="B810" s="61" t="s">
        <v>1463</v>
      </c>
      <c r="C810" s="73" t="s">
        <v>1327</v>
      </c>
      <c r="D810" s="9"/>
      <c r="E810" s="73"/>
      <c r="F810" s="9"/>
      <c r="G810" s="69" t="s">
        <v>854</v>
      </c>
      <c r="H810" s="71" t="s">
        <v>855</v>
      </c>
      <c r="I810" s="25">
        <v>0</v>
      </c>
      <c r="J810" s="25">
        <v>12060</v>
      </c>
      <c r="K810" s="25">
        <v>66540</v>
      </c>
      <c r="L810" s="25">
        <v>78600</v>
      </c>
      <c r="M810" s="26">
        <v>0.96899999999999997</v>
      </c>
      <c r="N810" s="27">
        <v>76162.417499999996</v>
      </c>
      <c r="O810" s="27">
        <v>19040.599999999999</v>
      </c>
      <c r="P810" s="27">
        <v>19040.599999999999</v>
      </c>
      <c r="Q810" s="27">
        <v>19040.599999999999</v>
      </c>
      <c r="R810" s="27">
        <v>19040.599999999999</v>
      </c>
      <c r="S810" s="74">
        <f t="shared" si="281"/>
        <v>78600</v>
      </c>
      <c r="T810" s="25">
        <f t="shared" si="267"/>
        <v>0</v>
      </c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>
        <f t="shared" si="268"/>
        <v>0</v>
      </c>
      <c r="AI810" s="25"/>
      <c r="AJ810" s="25"/>
      <c r="AK810" s="25"/>
      <c r="AL810" s="25"/>
      <c r="AM810" s="25"/>
      <c r="AN810" s="25"/>
      <c r="AO810" s="25"/>
      <c r="AP810" s="25"/>
      <c r="AQ810" s="38" t="s">
        <v>1296</v>
      </c>
      <c r="AR810" s="18"/>
      <c r="AS810" s="38"/>
      <c r="AT810" s="18" t="s">
        <v>1175</v>
      </c>
      <c r="AU810" s="18"/>
      <c r="AV810" s="18"/>
      <c r="AW810" s="18" t="s">
        <v>1176</v>
      </c>
      <c r="AX810" s="76" t="s">
        <v>1412</v>
      </c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</row>
    <row r="811" spans="1:75" s="11" customFormat="1" ht="45.75" customHeight="1" x14ac:dyDescent="0.25">
      <c r="A811" s="9"/>
      <c r="B811" s="61" t="s">
        <v>1463</v>
      </c>
      <c r="C811" s="73" t="s">
        <v>1327</v>
      </c>
      <c r="D811" s="9"/>
      <c r="E811" s="73"/>
      <c r="F811" s="9"/>
      <c r="G811" s="69" t="s">
        <v>854</v>
      </c>
      <c r="H811" s="71" t="s">
        <v>606</v>
      </c>
      <c r="I811" s="25">
        <v>0</v>
      </c>
      <c r="J811" s="25">
        <v>9230</v>
      </c>
      <c r="K811" s="25">
        <v>188380</v>
      </c>
      <c r="L811" s="25">
        <v>197610</v>
      </c>
      <c r="M811" s="26">
        <v>0.35199999999999998</v>
      </c>
      <c r="N811" s="27">
        <v>69522.557400000005</v>
      </c>
      <c r="O811" s="27">
        <v>17380.64</v>
      </c>
      <c r="P811" s="27">
        <v>17380.64</v>
      </c>
      <c r="Q811" s="27">
        <v>17380.64</v>
      </c>
      <c r="R811" s="27">
        <v>17380.64</v>
      </c>
      <c r="S811" s="74">
        <f t="shared" si="281"/>
        <v>197610</v>
      </c>
      <c r="T811" s="25">
        <f t="shared" si="267"/>
        <v>0</v>
      </c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>
        <f t="shared" si="268"/>
        <v>0</v>
      </c>
      <c r="AI811" s="25"/>
      <c r="AJ811" s="25"/>
      <c r="AK811" s="25"/>
      <c r="AL811" s="25"/>
      <c r="AM811" s="25"/>
      <c r="AN811" s="25"/>
      <c r="AO811" s="25"/>
      <c r="AP811" s="25"/>
      <c r="AQ811" s="38" t="s">
        <v>1296</v>
      </c>
      <c r="AR811" s="18"/>
      <c r="AS811" s="38"/>
      <c r="AT811" s="18" t="s">
        <v>1175</v>
      </c>
      <c r="AU811" s="18"/>
      <c r="AV811" s="18"/>
      <c r="AW811" s="18" t="s">
        <v>1176</v>
      </c>
      <c r="AX811" s="76" t="s">
        <v>1412</v>
      </c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</row>
    <row r="812" spans="1:75" s="11" customFormat="1" ht="45.75" customHeight="1" x14ac:dyDescent="0.25">
      <c r="A812" s="9"/>
      <c r="B812" s="61" t="s">
        <v>1463</v>
      </c>
      <c r="C812" s="73" t="s">
        <v>1327</v>
      </c>
      <c r="D812" s="9"/>
      <c r="E812" s="73"/>
      <c r="F812" s="9"/>
      <c r="G812" s="69" t="s">
        <v>854</v>
      </c>
      <c r="H812" s="71" t="s">
        <v>469</v>
      </c>
      <c r="I812" s="25">
        <v>0</v>
      </c>
      <c r="J812" s="25">
        <v>22180</v>
      </c>
      <c r="K812" s="25">
        <v>248130</v>
      </c>
      <c r="L812" s="25">
        <v>270310</v>
      </c>
      <c r="M812" s="26">
        <v>0.61099999999999999</v>
      </c>
      <c r="N812" s="27">
        <v>165215.4993</v>
      </c>
      <c r="O812" s="27">
        <v>41303.870000000003</v>
      </c>
      <c r="P812" s="27">
        <v>41303.870000000003</v>
      </c>
      <c r="Q812" s="27">
        <v>41303.870000000003</v>
      </c>
      <c r="R812" s="27">
        <v>41303.870000000003</v>
      </c>
      <c r="S812" s="74">
        <f t="shared" si="281"/>
        <v>270310</v>
      </c>
      <c r="T812" s="25">
        <f t="shared" si="267"/>
        <v>0</v>
      </c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>
        <f t="shared" si="268"/>
        <v>0</v>
      </c>
      <c r="AI812" s="25"/>
      <c r="AJ812" s="25"/>
      <c r="AK812" s="25"/>
      <c r="AL812" s="25"/>
      <c r="AM812" s="25"/>
      <c r="AN812" s="25"/>
      <c r="AO812" s="25"/>
      <c r="AP812" s="25"/>
      <c r="AQ812" s="38" t="s">
        <v>1296</v>
      </c>
      <c r="AR812" s="18"/>
      <c r="AS812" s="38"/>
      <c r="AT812" s="18" t="s">
        <v>1175</v>
      </c>
      <c r="AU812" s="18"/>
      <c r="AV812" s="18"/>
      <c r="AW812" s="18" t="s">
        <v>1176</v>
      </c>
      <c r="AX812" s="76" t="s">
        <v>1412</v>
      </c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</row>
    <row r="813" spans="1:75" s="11" customFormat="1" ht="45.75" customHeight="1" x14ac:dyDescent="0.25">
      <c r="A813" s="9"/>
      <c r="B813" s="61" t="s">
        <v>1463</v>
      </c>
      <c r="C813" s="73" t="s">
        <v>1327</v>
      </c>
      <c r="D813" s="9"/>
      <c r="E813" s="73"/>
      <c r="F813" s="9"/>
      <c r="G813" s="69" t="s">
        <v>854</v>
      </c>
      <c r="H813" s="71" t="s">
        <v>856</v>
      </c>
      <c r="I813" s="25">
        <v>0</v>
      </c>
      <c r="J813" s="25">
        <v>1180</v>
      </c>
      <c r="K813" s="25">
        <v>29400</v>
      </c>
      <c r="L813" s="25">
        <v>30580</v>
      </c>
      <c r="M813" s="26">
        <v>1.038</v>
      </c>
      <c r="N813" s="27">
        <v>31728.646000000001</v>
      </c>
      <c r="O813" s="27">
        <v>7932.16</v>
      </c>
      <c r="P813" s="27">
        <v>7932.16</v>
      </c>
      <c r="Q813" s="27">
        <v>7932.16</v>
      </c>
      <c r="R813" s="27">
        <v>7932.16</v>
      </c>
      <c r="S813" s="74">
        <f t="shared" si="281"/>
        <v>30580</v>
      </c>
      <c r="T813" s="25">
        <f t="shared" si="267"/>
        <v>0</v>
      </c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>
        <f t="shared" si="268"/>
        <v>0</v>
      </c>
      <c r="AI813" s="25"/>
      <c r="AJ813" s="25"/>
      <c r="AK813" s="25"/>
      <c r="AL813" s="25"/>
      <c r="AM813" s="25"/>
      <c r="AN813" s="25"/>
      <c r="AO813" s="25"/>
      <c r="AP813" s="25"/>
      <c r="AQ813" s="38" t="s">
        <v>1296</v>
      </c>
      <c r="AR813" s="18"/>
      <c r="AS813" s="38"/>
      <c r="AT813" s="18" t="s">
        <v>1177</v>
      </c>
      <c r="AU813" s="18"/>
      <c r="AV813" s="18"/>
      <c r="AW813" s="18"/>
      <c r="AX813" s="76" t="s">
        <v>1412</v>
      </c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</row>
    <row r="814" spans="1:75" s="11" customFormat="1" ht="45.75" customHeight="1" x14ac:dyDescent="0.25">
      <c r="A814" s="9"/>
      <c r="B814" s="61" t="s">
        <v>1462</v>
      </c>
      <c r="C814" s="73" t="s">
        <v>1327</v>
      </c>
      <c r="D814" s="9"/>
      <c r="E814" s="73"/>
      <c r="F814" s="9"/>
      <c r="G814" s="69" t="s">
        <v>854</v>
      </c>
      <c r="H814" s="71" t="s">
        <v>857</v>
      </c>
      <c r="I814" s="25">
        <v>0</v>
      </c>
      <c r="J814" s="25">
        <v>30</v>
      </c>
      <c r="K814" s="25">
        <v>10500</v>
      </c>
      <c r="L814" s="25">
        <v>10530</v>
      </c>
      <c r="M814" s="26">
        <v>1.8129999999999999</v>
      </c>
      <c r="N814" s="27">
        <v>19088.278600000001</v>
      </c>
      <c r="O814" s="27">
        <v>4772.07</v>
      </c>
      <c r="P814" s="27">
        <v>4772.07</v>
      </c>
      <c r="Q814" s="27">
        <v>4772.07</v>
      </c>
      <c r="R814" s="27">
        <v>4772.07</v>
      </c>
      <c r="S814" s="74">
        <f t="shared" si="281"/>
        <v>10530</v>
      </c>
      <c r="T814" s="25">
        <f t="shared" si="267"/>
        <v>0</v>
      </c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>
        <f t="shared" si="268"/>
        <v>0</v>
      </c>
      <c r="AI814" s="25"/>
      <c r="AJ814" s="25"/>
      <c r="AK814" s="25"/>
      <c r="AL814" s="25"/>
      <c r="AM814" s="25"/>
      <c r="AN814" s="25"/>
      <c r="AO814" s="25"/>
      <c r="AP814" s="25"/>
      <c r="AQ814" s="38" t="s">
        <v>1296</v>
      </c>
      <c r="AR814" s="18"/>
      <c r="AS814" s="38"/>
      <c r="AT814" s="18"/>
      <c r="AU814" s="18" t="s">
        <v>1132</v>
      </c>
      <c r="AV814" s="18"/>
      <c r="AW814" s="18"/>
      <c r="AX814" s="76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</row>
    <row r="815" spans="1:75" s="11" customFormat="1" ht="45.75" customHeight="1" x14ac:dyDescent="0.25">
      <c r="A815" s="9"/>
      <c r="B815" s="61" t="s">
        <v>1462</v>
      </c>
      <c r="C815" s="73" t="s">
        <v>1327</v>
      </c>
      <c r="D815" s="9"/>
      <c r="E815" s="73"/>
      <c r="F815" s="9"/>
      <c r="G815" s="69" t="s">
        <v>854</v>
      </c>
      <c r="H815" s="71" t="s">
        <v>858</v>
      </c>
      <c r="I815" s="25">
        <v>0</v>
      </c>
      <c r="J815" s="25">
        <v>1280</v>
      </c>
      <c r="K815" s="25">
        <v>37500</v>
      </c>
      <c r="L815" s="25">
        <v>38780</v>
      </c>
      <c r="M815" s="26">
        <v>1.2609999999999999</v>
      </c>
      <c r="N815" s="27">
        <v>48908.347099999999</v>
      </c>
      <c r="O815" s="27">
        <v>12227.09</v>
      </c>
      <c r="P815" s="27">
        <v>12227.09</v>
      </c>
      <c r="Q815" s="27">
        <v>12227.09</v>
      </c>
      <c r="R815" s="27">
        <v>12227.09</v>
      </c>
      <c r="S815" s="74">
        <f t="shared" si="281"/>
        <v>38780</v>
      </c>
      <c r="T815" s="25">
        <f t="shared" si="267"/>
        <v>0</v>
      </c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>
        <f t="shared" si="268"/>
        <v>0</v>
      </c>
      <c r="AI815" s="25"/>
      <c r="AJ815" s="25"/>
      <c r="AK815" s="25"/>
      <c r="AL815" s="25"/>
      <c r="AM815" s="25"/>
      <c r="AN815" s="25"/>
      <c r="AO815" s="25"/>
      <c r="AP815" s="25"/>
      <c r="AQ815" s="38" t="s">
        <v>1296</v>
      </c>
      <c r="AR815" s="18"/>
      <c r="AS815" s="38"/>
      <c r="AT815" s="18"/>
      <c r="AU815" s="18" t="s">
        <v>1132</v>
      </c>
      <c r="AV815" s="18"/>
      <c r="AW815" s="18">
        <v>44990</v>
      </c>
      <c r="AX815" s="76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</row>
    <row r="816" spans="1:75" s="11" customFormat="1" ht="45.75" customHeight="1" x14ac:dyDescent="0.25">
      <c r="A816" s="9"/>
      <c r="B816" s="61" t="s">
        <v>1462</v>
      </c>
      <c r="C816" s="73" t="s">
        <v>1327</v>
      </c>
      <c r="D816" s="9"/>
      <c r="E816" s="73"/>
      <c r="F816" s="9"/>
      <c r="G816" s="69" t="s">
        <v>854</v>
      </c>
      <c r="H816" s="71" t="s">
        <v>859</v>
      </c>
      <c r="I816" s="25">
        <v>0</v>
      </c>
      <c r="J816" s="25">
        <v>300</v>
      </c>
      <c r="K816" s="25">
        <v>15300</v>
      </c>
      <c r="L816" s="25">
        <v>15600</v>
      </c>
      <c r="M816" s="26">
        <v>2.0390000000000001</v>
      </c>
      <c r="N816" s="27">
        <v>31813.797600000002</v>
      </c>
      <c r="O816" s="27">
        <v>7953.45</v>
      </c>
      <c r="P816" s="27">
        <v>7953.45</v>
      </c>
      <c r="Q816" s="27">
        <v>7953.45</v>
      </c>
      <c r="R816" s="27">
        <v>7953.45</v>
      </c>
      <c r="S816" s="74">
        <f t="shared" si="281"/>
        <v>15600</v>
      </c>
      <c r="T816" s="25">
        <f t="shared" si="267"/>
        <v>0</v>
      </c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>
        <f t="shared" si="268"/>
        <v>0</v>
      </c>
      <c r="AI816" s="25"/>
      <c r="AJ816" s="25"/>
      <c r="AK816" s="25"/>
      <c r="AL816" s="25"/>
      <c r="AM816" s="25"/>
      <c r="AN816" s="25"/>
      <c r="AO816" s="25"/>
      <c r="AP816" s="25"/>
      <c r="AQ816" s="38" t="s">
        <v>1296</v>
      </c>
      <c r="AR816" s="18"/>
      <c r="AS816" s="38"/>
      <c r="AT816" s="18"/>
      <c r="AU816" s="18" t="s">
        <v>1132</v>
      </c>
      <c r="AV816" s="18"/>
      <c r="AW816" s="18"/>
      <c r="AX816" s="76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</row>
    <row r="817" spans="1:75" s="11" customFormat="1" ht="45.75" customHeight="1" x14ac:dyDescent="0.25">
      <c r="A817" s="9"/>
      <c r="B817" s="61" t="s">
        <v>1462</v>
      </c>
      <c r="C817" s="73" t="s">
        <v>1327</v>
      </c>
      <c r="D817" s="9"/>
      <c r="E817" s="73"/>
      <c r="F817" s="9"/>
      <c r="G817" s="69" t="s">
        <v>854</v>
      </c>
      <c r="H817" s="71" t="s">
        <v>860</v>
      </c>
      <c r="I817" s="25">
        <v>0</v>
      </c>
      <c r="J817" s="25">
        <v>0</v>
      </c>
      <c r="K817" s="25">
        <v>7500</v>
      </c>
      <c r="L817" s="25">
        <v>7500</v>
      </c>
      <c r="M817" s="26">
        <v>3.1629999999999998</v>
      </c>
      <c r="N817" s="27">
        <v>23725.286199999999</v>
      </c>
      <c r="O817" s="27">
        <v>5931.32</v>
      </c>
      <c r="P817" s="27">
        <v>5931.32</v>
      </c>
      <c r="Q817" s="27">
        <v>5931.32</v>
      </c>
      <c r="R817" s="27">
        <v>5931.32</v>
      </c>
      <c r="S817" s="74">
        <f t="shared" si="281"/>
        <v>7500</v>
      </c>
      <c r="T817" s="25">
        <f t="shared" si="267"/>
        <v>0</v>
      </c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>
        <f t="shared" si="268"/>
        <v>0</v>
      </c>
      <c r="AI817" s="25"/>
      <c r="AJ817" s="25"/>
      <c r="AK817" s="25"/>
      <c r="AL817" s="25"/>
      <c r="AM817" s="25"/>
      <c r="AN817" s="25"/>
      <c r="AO817" s="25"/>
      <c r="AP817" s="25"/>
      <c r="AQ817" s="38" t="s">
        <v>1296</v>
      </c>
      <c r="AR817" s="18"/>
      <c r="AS817" s="38"/>
      <c r="AT817" s="18"/>
      <c r="AU817" s="18" t="s">
        <v>1132</v>
      </c>
      <c r="AV817" s="18"/>
      <c r="AW817" s="18"/>
      <c r="AX817" s="76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</row>
    <row r="818" spans="1:75" s="11" customFormat="1" ht="45.75" customHeight="1" x14ac:dyDescent="0.25">
      <c r="A818" s="9"/>
      <c r="B818" s="61" t="s">
        <v>1483</v>
      </c>
      <c r="C818" s="73" t="s">
        <v>1307</v>
      </c>
      <c r="D818" s="9"/>
      <c r="E818" s="73" t="s">
        <v>1772</v>
      </c>
      <c r="F818" s="9"/>
      <c r="G818" s="69" t="s">
        <v>861</v>
      </c>
      <c r="H818" s="71" t="s">
        <v>728</v>
      </c>
      <c r="I818" s="25">
        <v>0</v>
      </c>
      <c r="J818" s="25">
        <v>0</v>
      </c>
      <c r="K818" s="25">
        <v>0</v>
      </c>
      <c r="L818" s="25">
        <f>J818+K818</f>
        <v>0</v>
      </c>
      <c r="M818" s="26">
        <v>1.371</v>
      </c>
      <c r="N818" s="27">
        <f>L818*M818</f>
        <v>0</v>
      </c>
      <c r="O818" s="27">
        <f>$N$818/4</f>
        <v>0</v>
      </c>
      <c r="P818" s="27">
        <f t="shared" ref="P818:R818" si="290">$N$818/4</f>
        <v>0</v>
      </c>
      <c r="Q818" s="27">
        <f t="shared" si="290"/>
        <v>0</v>
      </c>
      <c r="R818" s="27">
        <f t="shared" si="290"/>
        <v>0</v>
      </c>
      <c r="S818" s="74">
        <f t="shared" si="281"/>
        <v>0</v>
      </c>
      <c r="T818" s="25">
        <f t="shared" si="267"/>
        <v>0</v>
      </c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>
        <f t="shared" si="268"/>
        <v>0</v>
      </c>
      <c r="AI818" s="25"/>
      <c r="AJ818" s="25"/>
      <c r="AK818" s="25"/>
      <c r="AL818" s="25"/>
      <c r="AM818" s="25"/>
      <c r="AN818" s="25"/>
      <c r="AO818" s="25"/>
      <c r="AP818" s="25"/>
      <c r="AQ818" s="38" t="s">
        <v>1296</v>
      </c>
      <c r="AR818" s="18"/>
      <c r="AS818" s="38"/>
      <c r="AT818" s="18"/>
      <c r="AU818" s="18" t="s">
        <v>1132</v>
      </c>
      <c r="AV818" s="18"/>
      <c r="AW818" s="18"/>
      <c r="AX818" s="76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</row>
    <row r="819" spans="1:75" s="11" customFormat="1" ht="45.75" customHeight="1" x14ac:dyDescent="0.25">
      <c r="A819" s="9"/>
      <c r="B819" s="61" t="s">
        <v>1483</v>
      </c>
      <c r="C819" s="73" t="s">
        <v>1307</v>
      </c>
      <c r="D819" s="9"/>
      <c r="E819" s="73" t="s">
        <v>1772</v>
      </c>
      <c r="F819" s="9"/>
      <c r="G819" s="69" t="s">
        <v>861</v>
      </c>
      <c r="H819" s="71" t="s">
        <v>635</v>
      </c>
      <c r="I819" s="25">
        <v>0</v>
      </c>
      <c r="J819" s="25">
        <v>0</v>
      </c>
      <c r="K819" s="25">
        <v>0</v>
      </c>
      <c r="L819" s="25">
        <f>J819+K819</f>
        <v>0</v>
      </c>
      <c r="M819" s="26">
        <v>2.472</v>
      </c>
      <c r="N819" s="27">
        <f>L819*M819</f>
        <v>0</v>
      </c>
      <c r="O819" s="27">
        <f>$N$819/4</f>
        <v>0</v>
      </c>
      <c r="P819" s="27">
        <f t="shared" ref="P819:R819" si="291">$N$819/4</f>
        <v>0</v>
      </c>
      <c r="Q819" s="27">
        <f t="shared" si="291"/>
        <v>0</v>
      </c>
      <c r="R819" s="27">
        <f t="shared" si="291"/>
        <v>0</v>
      </c>
      <c r="S819" s="74">
        <f t="shared" si="281"/>
        <v>1200</v>
      </c>
      <c r="T819" s="25">
        <f t="shared" si="267"/>
        <v>1200</v>
      </c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>
        <f t="shared" si="268"/>
        <v>1200</v>
      </c>
      <c r="AI819" s="25"/>
      <c r="AJ819" s="25"/>
      <c r="AK819" s="25">
        <v>1200</v>
      </c>
      <c r="AL819" s="25"/>
      <c r="AM819" s="25"/>
      <c r="AN819" s="25"/>
      <c r="AO819" s="25"/>
      <c r="AP819" s="25"/>
      <c r="AQ819" s="38" t="s">
        <v>1296</v>
      </c>
      <c r="AR819" s="18"/>
      <c r="AS819" s="38"/>
      <c r="AT819" s="18"/>
      <c r="AU819" s="18" t="s">
        <v>1132</v>
      </c>
      <c r="AV819" s="18"/>
      <c r="AW819" s="18"/>
      <c r="AX819" s="76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</row>
    <row r="820" spans="1:75" s="11" customFormat="1" ht="45.75" customHeight="1" x14ac:dyDescent="0.25">
      <c r="A820" s="9"/>
      <c r="B820" s="61" t="s">
        <v>1483</v>
      </c>
      <c r="C820" s="73" t="s">
        <v>1307</v>
      </c>
      <c r="D820" s="9"/>
      <c r="E820" s="73"/>
      <c r="F820" s="9"/>
      <c r="G820" s="69" t="s">
        <v>861</v>
      </c>
      <c r="H820" s="71" t="s">
        <v>548</v>
      </c>
      <c r="I820" s="25">
        <v>0</v>
      </c>
      <c r="J820" s="25">
        <v>56310</v>
      </c>
      <c r="K820" s="25">
        <v>211850</v>
      </c>
      <c r="L820" s="25">
        <v>268160</v>
      </c>
      <c r="M820" s="26">
        <v>0.54900000000000004</v>
      </c>
      <c r="N820" s="27">
        <v>147111.50339999999</v>
      </c>
      <c r="O820" s="27">
        <v>36777.879999999997</v>
      </c>
      <c r="P820" s="27">
        <v>36777.879999999997</v>
      </c>
      <c r="Q820" s="27">
        <v>36777.879999999997</v>
      </c>
      <c r="R820" s="27">
        <v>36777.879999999997</v>
      </c>
      <c r="S820" s="74">
        <f t="shared" si="281"/>
        <v>268160</v>
      </c>
      <c r="T820" s="25">
        <f t="shared" si="267"/>
        <v>0</v>
      </c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>
        <f t="shared" si="268"/>
        <v>0</v>
      </c>
      <c r="AI820" s="25"/>
      <c r="AJ820" s="25"/>
      <c r="AK820" s="25"/>
      <c r="AL820" s="25"/>
      <c r="AM820" s="25"/>
      <c r="AN820" s="25"/>
      <c r="AO820" s="25"/>
      <c r="AP820" s="25"/>
      <c r="AQ820" s="38" t="s">
        <v>1127</v>
      </c>
      <c r="AR820" s="18"/>
      <c r="AS820" s="38" t="s">
        <v>1141</v>
      </c>
      <c r="AT820" s="18"/>
      <c r="AU820" s="18"/>
      <c r="AV820" s="18"/>
      <c r="AW820" s="18"/>
      <c r="AX820" s="76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</row>
    <row r="821" spans="1:75" s="11" customFormat="1" ht="45.75" customHeight="1" x14ac:dyDescent="0.25">
      <c r="A821" s="9"/>
      <c r="B821" s="61" t="s">
        <v>1483</v>
      </c>
      <c r="C821" s="73" t="s">
        <v>1307</v>
      </c>
      <c r="D821" s="9"/>
      <c r="E821" s="73"/>
      <c r="F821" s="9"/>
      <c r="G821" s="69" t="s">
        <v>861</v>
      </c>
      <c r="H821" s="71" t="s">
        <v>696</v>
      </c>
      <c r="I821" s="25">
        <v>0</v>
      </c>
      <c r="J821" s="25">
        <v>83530</v>
      </c>
      <c r="K821" s="25">
        <v>350160</v>
      </c>
      <c r="L821" s="25">
        <v>433690</v>
      </c>
      <c r="M821" s="26">
        <v>0.24399999999999999</v>
      </c>
      <c r="N821" s="27">
        <v>106029.83229999999</v>
      </c>
      <c r="O821" s="27">
        <v>26507.46</v>
      </c>
      <c r="P821" s="27">
        <v>26507.46</v>
      </c>
      <c r="Q821" s="27">
        <v>26507.46</v>
      </c>
      <c r="R821" s="27">
        <v>26507.46</v>
      </c>
      <c r="S821" s="74">
        <f t="shared" si="281"/>
        <v>434590</v>
      </c>
      <c r="T821" s="25">
        <f t="shared" si="267"/>
        <v>900</v>
      </c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>
        <f t="shared" si="268"/>
        <v>900</v>
      </c>
      <c r="AI821" s="25"/>
      <c r="AJ821" s="25">
        <v>900</v>
      </c>
      <c r="AK821" s="25"/>
      <c r="AL821" s="25"/>
      <c r="AM821" s="25"/>
      <c r="AN821" s="25"/>
      <c r="AO821" s="25"/>
      <c r="AP821" s="25"/>
      <c r="AQ821" s="38" t="s">
        <v>1127</v>
      </c>
      <c r="AR821" s="18"/>
      <c r="AS821" s="38" t="s">
        <v>1141</v>
      </c>
      <c r="AT821" s="18"/>
      <c r="AU821" s="18"/>
      <c r="AV821" s="18"/>
      <c r="AW821" s="18"/>
      <c r="AX821" s="76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</row>
    <row r="822" spans="1:75" s="11" customFormat="1" ht="45.75" customHeight="1" x14ac:dyDescent="0.25">
      <c r="A822" s="9"/>
      <c r="B822" s="61" t="s">
        <v>1483</v>
      </c>
      <c r="C822" s="73" t="s">
        <v>1307</v>
      </c>
      <c r="D822" s="9"/>
      <c r="E822" s="73"/>
      <c r="F822" s="9"/>
      <c r="G822" s="69" t="s">
        <v>861</v>
      </c>
      <c r="H822" s="71" t="s">
        <v>269</v>
      </c>
      <c r="I822" s="25">
        <v>0</v>
      </c>
      <c r="J822" s="25">
        <v>84770</v>
      </c>
      <c r="K822" s="25">
        <v>348970</v>
      </c>
      <c r="L822" s="25">
        <v>433740</v>
      </c>
      <c r="M822" s="26">
        <v>0.34599999999999997</v>
      </c>
      <c r="N822" s="27">
        <v>150010.71400000001</v>
      </c>
      <c r="O822" s="27">
        <v>37502.68</v>
      </c>
      <c r="P822" s="27">
        <v>37502.68</v>
      </c>
      <c r="Q822" s="27">
        <v>37502.68</v>
      </c>
      <c r="R822" s="27">
        <v>37502.68</v>
      </c>
      <c r="S822" s="74">
        <f t="shared" si="281"/>
        <v>433740</v>
      </c>
      <c r="T822" s="25">
        <f t="shared" si="267"/>
        <v>0</v>
      </c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>
        <f t="shared" si="268"/>
        <v>0</v>
      </c>
      <c r="AI822" s="25"/>
      <c r="AJ822" s="25"/>
      <c r="AK822" s="25"/>
      <c r="AL822" s="25"/>
      <c r="AM822" s="25"/>
      <c r="AN822" s="25"/>
      <c r="AO822" s="25"/>
      <c r="AP822" s="25"/>
      <c r="AQ822" s="38" t="s">
        <v>1127</v>
      </c>
      <c r="AR822" s="18"/>
      <c r="AS822" s="38" t="s">
        <v>1141</v>
      </c>
      <c r="AT822" s="18"/>
      <c r="AU822" s="18"/>
      <c r="AV822" s="18"/>
      <c r="AW822" s="18"/>
      <c r="AX822" s="76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</row>
    <row r="823" spans="1:75" s="11" customFormat="1" ht="45.75" customHeight="1" x14ac:dyDescent="0.25">
      <c r="A823" s="9"/>
      <c r="B823" s="61" t="s">
        <v>1435</v>
      </c>
      <c r="C823" s="73" t="s">
        <v>1327</v>
      </c>
      <c r="D823" s="9"/>
      <c r="E823" s="73" t="s">
        <v>1771</v>
      </c>
      <c r="F823" s="9"/>
      <c r="G823" s="69" t="s">
        <v>862</v>
      </c>
      <c r="H823" s="71" t="s">
        <v>863</v>
      </c>
      <c r="I823" s="25">
        <v>0</v>
      </c>
      <c r="J823" s="25">
        <v>0</v>
      </c>
      <c r="K823" s="25">
        <v>0</v>
      </c>
      <c r="L823" s="25">
        <f>J823+K823</f>
        <v>0</v>
      </c>
      <c r="M823" s="26">
        <v>0</v>
      </c>
      <c r="N823" s="27">
        <f>L823*M823</f>
        <v>0</v>
      </c>
      <c r="O823" s="27">
        <f>$N$823/4</f>
        <v>0</v>
      </c>
      <c r="P823" s="27">
        <f t="shared" ref="P823:R823" si="292">$N$823/4</f>
        <v>0</v>
      </c>
      <c r="Q823" s="27">
        <f t="shared" si="292"/>
        <v>0</v>
      </c>
      <c r="R823" s="27">
        <f t="shared" si="292"/>
        <v>0</v>
      </c>
      <c r="S823" s="74">
        <f t="shared" si="281"/>
        <v>0</v>
      </c>
      <c r="T823" s="25">
        <f t="shared" si="267"/>
        <v>0</v>
      </c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>
        <f t="shared" si="268"/>
        <v>0</v>
      </c>
      <c r="AI823" s="25"/>
      <c r="AJ823" s="25"/>
      <c r="AK823" s="25"/>
      <c r="AL823" s="25"/>
      <c r="AM823" s="25"/>
      <c r="AN823" s="25"/>
      <c r="AO823" s="25"/>
      <c r="AP823" s="25"/>
      <c r="AQ823" s="38" t="s">
        <v>1126</v>
      </c>
      <c r="AR823" s="18"/>
      <c r="AS823" s="38"/>
      <c r="AT823" s="18"/>
      <c r="AU823" s="18" t="s">
        <v>1132</v>
      </c>
      <c r="AV823" s="18"/>
      <c r="AW823" s="18"/>
      <c r="AX823" s="76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</row>
    <row r="824" spans="1:75" s="11" customFormat="1" ht="20.25" customHeight="1" x14ac:dyDescent="0.25">
      <c r="A824" s="9"/>
      <c r="B824" s="61"/>
      <c r="C824" s="73"/>
      <c r="D824" s="9"/>
      <c r="E824" s="73"/>
      <c r="F824" s="87" t="s">
        <v>864</v>
      </c>
      <c r="G824" s="89" t="s">
        <v>865</v>
      </c>
      <c r="H824" s="71"/>
      <c r="I824" s="25"/>
      <c r="J824" s="25"/>
      <c r="K824" s="25"/>
      <c r="L824" s="25"/>
      <c r="M824" s="26"/>
      <c r="N824" s="27"/>
      <c r="O824" s="27"/>
      <c r="P824" s="27"/>
      <c r="Q824" s="27"/>
      <c r="R824" s="27"/>
      <c r="S824" s="74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38" t="s">
        <v>1296</v>
      </c>
      <c r="AR824" s="18"/>
      <c r="AS824" s="38"/>
      <c r="AT824" s="18"/>
      <c r="AU824" s="18" t="s">
        <v>1132</v>
      </c>
      <c r="AV824" s="18"/>
      <c r="AW824" s="18"/>
      <c r="AX824" s="76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</row>
    <row r="825" spans="1:75" s="11" customFormat="1" ht="45.75" customHeight="1" x14ac:dyDescent="0.25">
      <c r="A825" s="9"/>
      <c r="B825" s="61" t="s">
        <v>1463</v>
      </c>
      <c r="C825" s="73" t="s">
        <v>1327</v>
      </c>
      <c r="D825" s="9"/>
      <c r="E825" s="73"/>
      <c r="F825" s="9"/>
      <c r="G825" s="69" t="s">
        <v>866</v>
      </c>
      <c r="H825" s="71" t="s">
        <v>867</v>
      </c>
      <c r="I825" s="25">
        <v>0</v>
      </c>
      <c r="J825" s="25">
        <v>5487</v>
      </c>
      <c r="K825" s="25">
        <v>970</v>
      </c>
      <c r="L825" s="25">
        <v>6457</v>
      </c>
      <c r="M825" s="26">
        <v>39.101999999999997</v>
      </c>
      <c r="N825" s="27">
        <v>252484.01920000001</v>
      </c>
      <c r="O825" s="27">
        <v>63121</v>
      </c>
      <c r="P825" s="27">
        <v>63121</v>
      </c>
      <c r="Q825" s="27">
        <v>63121</v>
      </c>
      <c r="R825" s="27">
        <v>63121</v>
      </c>
      <c r="S825" s="74">
        <f t="shared" ref="S825:S834" si="293">L825+T825</f>
        <v>6917</v>
      </c>
      <c r="T825" s="25">
        <f t="shared" si="267"/>
        <v>460</v>
      </c>
      <c r="U825" s="25"/>
      <c r="V825" s="25">
        <v>100</v>
      </c>
      <c r="W825" s="25"/>
      <c r="X825" s="25"/>
      <c r="Y825" s="25"/>
      <c r="Z825" s="25">
        <v>300</v>
      </c>
      <c r="AA825" s="25"/>
      <c r="AB825" s="25"/>
      <c r="AC825" s="25"/>
      <c r="AD825" s="25"/>
      <c r="AE825" s="25"/>
      <c r="AF825" s="25"/>
      <c r="AG825" s="25">
        <v>60</v>
      </c>
      <c r="AH825" s="25">
        <f t="shared" si="268"/>
        <v>0</v>
      </c>
      <c r="AI825" s="25"/>
      <c r="AJ825" s="25"/>
      <c r="AK825" s="25"/>
      <c r="AL825" s="25"/>
      <c r="AM825" s="25"/>
      <c r="AN825" s="25"/>
      <c r="AO825" s="25"/>
      <c r="AP825" s="25"/>
      <c r="AQ825" s="38" t="s">
        <v>1296</v>
      </c>
      <c r="AR825" s="18"/>
      <c r="AS825" s="38"/>
      <c r="AT825" s="18"/>
      <c r="AU825" s="18" t="s">
        <v>1132</v>
      </c>
      <c r="AV825" s="18"/>
      <c r="AW825" s="18"/>
      <c r="AX825" s="76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</row>
    <row r="826" spans="1:75" s="11" customFormat="1" ht="45.75" customHeight="1" x14ac:dyDescent="0.25">
      <c r="A826" s="9"/>
      <c r="B826" s="61" t="s">
        <v>1464</v>
      </c>
      <c r="C826" s="73" t="s">
        <v>1327</v>
      </c>
      <c r="D826" s="9"/>
      <c r="E826" s="73"/>
      <c r="F826" s="9"/>
      <c r="G826" s="69" t="s">
        <v>868</v>
      </c>
      <c r="H826" s="71" t="s">
        <v>869</v>
      </c>
      <c r="I826" s="25">
        <v>0</v>
      </c>
      <c r="J826" s="25">
        <v>334600</v>
      </c>
      <c r="K826" s="25">
        <v>1948650</v>
      </c>
      <c r="L826" s="25">
        <f>J826+K826</f>
        <v>2283250</v>
      </c>
      <c r="M826" s="26">
        <v>0.36699999999999999</v>
      </c>
      <c r="N826" s="27">
        <f>L826*M826</f>
        <v>837952.75</v>
      </c>
      <c r="O826" s="27">
        <f>$N$826/4</f>
        <v>209488.1875</v>
      </c>
      <c r="P826" s="27">
        <f t="shared" ref="P826:R826" si="294">$N$826/4</f>
        <v>209488.1875</v>
      </c>
      <c r="Q826" s="27">
        <f t="shared" si="294"/>
        <v>209488.1875</v>
      </c>
      <c r="R826" s="27">
        <f t="shared" si="294"/>
        <v>209488.1875</v>
      </c>
      <c r="S826" s="74">
        <f t="shared" si="293"/>
        <v>2323350</v>
      </c>
      <c r="T826" s="25">
        <f t="shared" si="267"/>
        <v>40100</v>
      </c>
      <c r="U826" s="25"/>
      <c r="V826" s="25"/>
      <c r="W826" s="25"/>
      <c r="X826" s="25"/>
      <c r="Y826" s="25"/>
      <c r="Z826" s="25">
        <v>100</v>
      </c>
      <c r="AA826" s="25"/>
      <c r="AB826" s="25"/>
      <c r="AC826" s="25"/>
      <c r="AD826" s="25"/>
      <c r="AE826" s="25">
        <v>40000</v>
      </c>
      <c r="AF826" s="25"/>
      <c r="AG826" s="25"/>
      <c r="AH826" s="25">
        <f t="shared" si="268"/>
        <v>0</v>
      </c>
      <c r="AI826" s="25"/>
      <c r="AJ826" s="25"/>
      <c r="AK826" s="25"/>
      <c r="AL826" s="25"/>
      <c r="AM826" s="25"/>
      <c r="AN826" s="25"/>
      <c r="AO826" s="25"/>
      <c r="AP826" s="25"/>
      <c r="AQ826" s="38" t="s">
        <v>1296</v>
      </c>
      <c r="AR826" s="18"/>
      <c r="AS826" s="38"/>
      <c r="AT826" s="18"/>
      <c r="AU826" s="18" t="s">
        <v>1132</v>
      </c>
      <c r="AV826" s="18"/>
      <c r="AW826" s="18"/>
      <c r="AX826" s="76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</row>
    <row r="827" spans="1:75" s="11" customFormat="1" ht="45.75" customHeight="1" x14ac:dyDescent="0.25">
      <c r="A827" s="9"/>
      <c r="B827" s="61" t="s">
        <v>1464</v>
      </c>
      <c r="C827" s="73" t="s">
        <v>1327</v>
      </c>
      <c r="D827" s="9"/>
      <c r="E827" s="73"/>
      <c r="F827" s="9"/>
      <c r="G827" s="69" t="s">
        <v>868</v>
      </c>
      <c r="H827" s="71" t="s">
        <v>870</v>
      </c>
      <c r="I827" s="25">
        <v>0</v>
      </c>
      <c r="J827" s="25">
        <v>1018850</v>
      </c>
      <c r="K827" s="25">
        <v>4443900</v>
      </c>
      <c r="L827" s="25">
        <f t="shared" ref="L827:L828" si="295">J827+K827</f>
        <v>5462750</v>
      </c>
      <c r="M827" s="26">
        <v>0.60199999999999998</v>
      </c>
      <c r="N827" s="27">
        <f>L827*M827</f>
        <v>3288575.5</v>
      </c>
      <c r="O827" s="27">
        <f>$N$827/4</f>
        <v>822143.875</v>
      </c>
      <c r="P827" s="27">
        <f t="shared" ref="P827:R827" si="296">$N$827/4</f>
        <v>822143.875</v>
      </c>
      <c r="Q827" s="27">
        <f t="shared" si="296"/>
        <v>822143.875</v>
      </c>
      <c r="R827" s="27">
        <f t="shared" si="296"/>
        <v>822143.875</v>
      </c>
      <c r="S827" s="74">
        <f t="shared" si="293"/>
        <v>5542750</v>
      </c>
      <c r="T827" s="25">
        <f t="shared" si="267"/>
        <v>80000</v>
      </c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>
        <v>80000</v>
      </c>
      <c r="AF827" s="25"/>
      <c r="AG827" s="25"/>
      <c r="AH827" s="25">
        <f t="shared" si="268"/>
        <v>0</v>
      </c>
      <c r="AI827" s="25"/>
      <c r="AJ827" s="25"/>
      <c r="AK827" s="25"/>
      <c r="AL827" s="25"/>
      <c r="AM827" s="25"/>
      <c r="AN827" s="25"/>
      <c r="AO827" s="25"/>
      <c r="AP827" s="25"/>
      <c r="AQ827" s="38" t="s">
        <v>1296</v>
      </c>
      <c r="AR827" s="18"/>
      <c r="AS827" s="38"/>
      <c r="AT827" s="18"/>
      <c r="AU827" s="18" t="s">
        <v>1132</v>
      </c>
      <c r="AV827" s="18"/>
      <c r="AW827" s="18"/>
      <c r="AX827" s="76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</row>
    <row r="828" spans="1:75" s="11" customFormat="1" ht="45.75" customHeight="1" x14ac:dyDescent="0.25">
      <c r="A828" s="9"/>
      <c r="B828" s="61" t="s">
        <v>1464</v>
      </c>
      <c r="C828" s="73" t="s">
        <v>1327</v>
      </c>
      <c r="D828" s="9"/>
      <c r="E828" s="73"/>
      <c r="F828" s="9"/>
      <c r="G828" s="69" t="s">
        <v>868</v>
      </c>
      <c r="H828" s="71" t="s">
        <v>871</v>
      </c>
      <c r="I828" s="25">
        <v>0</v>
      </c>
      <c r="J828" s="25">
        <v>153300</v>
      </c>
      <c r="K828" s="25">
        <v>558000</v>
      </c>
      <c r="L828" s="25">
        <f t="shared" si="295"/>
        <v>711300</v>
      </c>
      <c r="M828" s="26">
        <v>0.498</v>
      </c>
      <c r="N828" s="27">
        <f>L828*M828</f>
        <v>354227.4</v>
      </c>
      <c r="O828" s="27">
        <f>$N$828/4</f>
        <v>88556.85</v>
      </c>
      <c r="P828" s="27">
        <f t="shared" ref="P828:R828" si="297">$N$828/4</f>
        <v>88556.85</v>
      </c>
      <c r="Q828" s="27">
        <f t="shared" si="297"/>
        <v>88556.85</v>
      </c>
      <c r="R828" s="27">
        <f t="shared" si="297"/>
        <v>88556.85</v>
      </c>
      <c r="S828" s="74">
        <f t="shared" si="293"/>
        <v>722400</v>
      </c>
      <c r="T828" s="25">
        <f t="shared" si="267"/>
        <v>11100</v>
      </c>
      <c r="U828" s="25"/>
      <c r="V828" s="25"/>
      <c r="W828" s="25"/>
      <c r="X828" s="25"/>
      <c r="Y828" s="25"/>
      <c r="Z828" s="25">
        <v>100</v>
      </c>
      <c r="AA828" s="25"/>
      <c r="AB828" s="25"/>
      <c r="AC828" s="25"/>
      <c r="AD828" s="25"/>
      <c r="AE828" s="25">
        <v>11000</v>
      </c>
      <c r="AF828" s="25"/>
      <c r="AG828" s="25"/>
      <c r="AH828" s="25">
        <f t="shared" si="268"/>
        <v>0</v>
      </c>
      <c r="AI828" s="25"/>
      <c r="AJ828" s="25"/>
      <c r="AK828" s="25"/>
      <c r="AL828" s="25"/>
      <c r="AM828" s="25"/>
      <c r="AN828" s="25"/>
      <c r="AO828" s="25"/>
      <c r="AP828" s="25"/>
      <c r="AQ828" s="38" t="s">
        <v>1296</v>
      </c>
      <c r="AR828" s="18"/>
      <c r="AS828" s="38"/>
      <c r="AT828" s="18"/>
      <c r="AU828" s="18" t="s">
        <v>1132</v>
      </c>
      <c r="AV828" s="18"/>
      <c r="AW828" s="18"/>
      <c r="AX828" s="76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</row>
    <row r="829" spans="1:75" s="11" customFormat="1" ht="45.75" customHeight="1" x14ac:dyDescent="0.25">
      <c r="A829" s="9"/>
      <c r="B829" s="61" t="s">
        <v>1463</v>
      </c>
      <c r="C829" s="73" t="s">
        <v>1327</v>
      </c>
      <c r="D829" s="9"/>
      <c r="E829" s="73"/>
      <c r="F829" s="9"/>
      <c r="G829" s="69" t="s">
        <v>872</v>
      </c>
      <c r="H829" s="71" t="s">
        <v>873</v>
      </c>
      <c r="I829" s="25">
        <v>0</v>
      </c>
      <c r="J829" s="25">
        <v>164930</v>
      </c>
      <c r="K829" s="25">
        <v>790650</v>
      </c>
      <c r="L829" s="25">
        <v>955580</v>
      </c>
      <c r="M829" s="26">
        <v>0.26800000000000002</v>
      </c>
      <c r="N829" s="27">
        <v>256415.55929999999</v>
      </c>
      <c r="O829" s="27">
        <v>64103.89</v>
      </c>
      <c r="P829" s="27">
        <v>64103.89</v>
      </c>
      <c r="Q829" s="27">
        <v>64103.89</v>
      </c>
      <c r="R829" s="27">
        <v>64103.89</v>
      </c>
      <c r="S829" s="74">
        <f t="shared" si="293"/>
        <v>955580</v>
      </c>
      <c r="T829" s="25">
        <f t="shared" si="267"/>
        <v>0</v>
      </c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>
        <f t="shared" si="268"/>
        <v>0</v>
      </c>
      <c r="AI829" s="25"/>
      <c r="AJ829" s="25"/>
      <c r="AK829" s="25"/>
      <c r="AL829" s="25"/>
      <c r="AM829" s="25"/>
      <c r="AN829" s="25"/>
      <c r="AO829" s="25"/>
      <c r="AP829" s="25"/>
      <c r="AQ829" s="38" t="s">
        <v>1296</v>
      </c>
      <c r="AR829" s="18"/>
      <c r="AS829" s="38"/>
      <c r="AT829" s="18"/>
      <c r="AU829" s="18" t="s">
        <v>1132</v>
      </c>
      <c r="AV829" s="18"/>
      <c r="AW829" s="18"/>
      <c r="AX829" s="76" t="s">
        <v>1359</v>
      </c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</row>
    <row r="830" spans="1:75" s="11" customFormat="1" ht="45.75" customHeight="1" x14ac:dyDescent="0.25">
      <c r="A830" s="9"/>
      <c r="B830" s="61"/>
      <c r="C830" s="73" t="s">
        <v>1327</v>
      </c>
      <c r="D830" s="9"/>
      <c r="E830" s="73" t="s">
        <v>1544</v>
      </c>
      <c r="F830" s="9"/>
      <c r="G830" s="69" t="s">
        <v>1541</v>
      </c>
      <c r="H830" s="71" t="s">
        <v>1542</v>
      </c>
      <c r="I830" s="25">
        <v>0</v>
      </c>
      <c r="J830" s="25">
        <v>3900</v>
      </c>
      <c r="K830" s="25">
        <v>37980</v>
      </c>
      <c r="L830" s="25">
        <f>J830+K830</f>
        <v>41880</v>
      </c>
      <c r="M830" s="26">
        <v>3.49</v>
      </c>
      <c r="N830" s="27">
        <f>L830*M830</f>
        <v>146161.20000000001</v>
      </c>
      <c r="O830" s="27">
        <f>$N$830/4</f>
        <v>36540.300000000003</v>
      </c>
      <c r="P830" s="27">
        <f t="shared" ref="P830:R830" si="298">$N$830/4</f>
        <v>36540.300000000003</v>
      </c>
      <c r="Q830" s="27">
        <f t="shared" si="298"/>
        <v>36540.300000000003</v>
      </c>
      <c r="R830" s="27">
        <f t="shared" si="298"/>
        <v>36540.300000000003</v>
      </c>
      <c r="S830" s="74">
        <f t="shared" si="293"/>
        <v>41880</v>
      </c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38"/>
      <c r="AR830" s="18"/>
      <c r="AS830" s="38"/>
      <c r="AT830" s="18"/>
      <c r="AU830" s="18"/>
      <c r="AV830" s="18"/>
      <c r="AW830" s="18"/>
      <c r="AX830" s="76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</row>
    <row r="831" spans="1:75" s="11" customFormat="1" ht="45.75" customHeight="1" x14ac:dyDescent="0.25">
      <c r="A831" s="9"/>
      <c r="B831" s="61" t="s">
        <v>1463</v>
      </c>
      <c r="C831" s="73" t="s">
        <v>1327</v>
      </c>
      <c r="D831" s="9"/>
      <c r="E831" s="73"/>
      <c r="F831" s="9"/>
      <c r="G831" s="69" t="s">
        <v>874</v>
      </c>
      <c r="H831" s="71" t="s">
        <v>875</v>
      </c>
      <c r="I831" s="25">
        <v>0</v>
      </c>
      <c r="J831" s="25">
        <v>95250</v>
      </c>
      <c r="K831" s="25">
        <v>736920</v>
      </c>
      <c r="L831" s="25">
        <v>832170</v>
      </c>
      <c r="M831" s="26">
        <v>0.435</v>
      </c>
      <c r="N831" s="27">
        <v>362242.76880000002</v>
      </c>
      <c r="O831" s="27">
        <v>90560.69</v>
      </c>
      <c r="P831" s="27">
        <v>90560.69</v>
      </c>
      <c r="Q831" s="27">
        <v>90560.69</v>
      </c>
      <c r="R831" s="27">
        <v>90560.69</v>
      </c>
      <c r="S831" s="74">
        <f t="shared" si="293"/>
        <v>834470</v>
      </c>
      <c r="T831" s="25">
        <f t="shared" si="267"/>
        <v>2300</v>
      </c>
      <c r="U831" s="25"/>
      <c r="V831" s="25"/>
      <c r="W831" s="25"/>
      <c r="X831" s="25"/>
      <c r="Y831" s="25"/>
      <c r="Z831" s="25">
        <v>200</v>
      </c>
      <c r="AA831" s="25"/>
      <c r="AB831" s="25"/>
      <c r="AC831" s="25"/>
      <c r="AD831" s="25"/>
      <c r="AE831" s="25">
        <v>2100</v>
      </c>
      <c r="AF831" s="25"/>
      <c r="AG831" s="25"/>
      <c r="AH831" s="25">
        <f t="shared" si="268"/>
        <v>0</v>
      </c>
      <c r="AI831" s="25"/>
      <c r="AJ831" s="25"/>
      <c r="AK831" s="25"/>
      <c r="AL831" s="25"/>
      <c r="AM831" s="25"/>
      <c r="AN831" s="25"/>
      <c r="AO831" s="25"/>
      <c r="AP831" s="25"/>
      <c r="AQ831" s="38" t="s">
        <v>1296</v>
      </c>
      <c r="AR831" s="18"/>
      <c r="AS831" s="38"/>
      <c r="AT831" s="18"/>
      <c r="AU831" s="18" t="s">
        <v>1132</v>
      </c>
      <c r="AV831" s="18"/>
      <c r="AW831" s="18"/>
      <c r="AX831" s="76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</row>
    <row r="832" spans="1:75" s="11" customFormat="1" ht="45.75" customHeight="1" x14ac:dyDescent="0.25">
      <c r="A832" s="9"/>
      <c r="B832" s="61" t="s">
        <v>1463</v>
      </c>
      <c r="C832" s="73" t="s">
        <v>1327</v>
      </c>
      <c r="D832" s="9"/>
      <c r="E832" s="73"/>
      <c r="F832" s="9"/>
      <c r="G832" s="69" t="s">
        <v>874</v>
      </c>
      <c r="H832" s="71" t="s">
        <v>876</v>
      </c>
      <c r="I832" s="25">
        <v>0</v>
      </c>
      <c r="J832" s="25">
        <v>94330</v>
      </c>
      <c r="K832" s="25">
        <v>695750</v>
      </c>
      <c r="L832" s="25">
        <v>790080</v>
      </c>
      <c r="M832" s="26">
        <v>0.86499999999999999</v>
      </c>
      <c r="N832" s="27">
        <v>683130.82079999999</v>
      </c>
      <c r="O832" s="27">
        <v>170782.71</v>
      </c>
      <c r="P832" s="27">
        <v>170782.71</v>
      </c>
      <c r="Q832" s="27">
        <v>170782.71</v>
      </c>
      <c r="R832" s="27">
        <v>170782.71</v>
      </c>
      <c r="S832" s="74">
        <f t="shared" si="293"/>
        <v>792030</v>
      </c>
      <c r="T832" s="25">
        <f t="shared" si="267"/>
        <v>1950</v>
      </c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>
        <v>1950</v>
      </c>
      <c r="AF832" s="25"/>
      <c r="AG832" s="25"/>
      <c r="AH832" s="25">
        <f t="shared" si="268"/>
        <v>0</v>
      </c>
      <c r="AI832" s="25"/>
      <c r="AJ832" s="25"/>
      <c r="AK832" s="25"/>
      <c r="AL832" s="25"/>
      <c r="AM832" s="25"/>
      <c r="AN832" s="25"/>
      <c r="AO832" s="25"/>
      <c r="AP832" s="25"/>
      <c r="AQ832" s="38" t="s">
        <v>1296</v>
      </c>
      <c r="AR832" s="18"/>
      <c r="AS832" s="38"/>
      <c r="AT832" s="18"/>
      <c r="AU832" s="18" t="s">
        <v>1132</v>
      </c>
      <c r="AV832" s="18"/>
      <c r="AW832" s="18"/>
      <c r="AX832" s="76" t="s">
        <v>1359</v>
      </c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</row>
    <row r="833" spans="1:75" s="11" customFormat="1" ht="45.75" customHeight="1" x14ac:dyDescent="0.25">
      <c r="A833" s="9"/>
      <c r="B833" s="61" t="s">
        <v>1463</v>
      </c>
      <c r="C833" s="73" t="s">
        <v>1327</v>
      </c>
      <c r="D833" s="9"/>
      <c r="E833" s="73"/>
      <c r="F833" s="9"/>
      <c r="G833" s="69" t="s">
        <v>874</v>
      </c>
      <c r="H833" s="71" t="s">
        <v>877</v>
      </c>
      <c r="I833" s="25">
        <v>0</v>
      </c>
      <c r="J833" s="25">
        <v>91810</v>
      </c>
      <c r="K833" s="25">
        <v>695940</v>
      </c>
      <c r="L833" s="25">
        <v>787750</v>
      </c>
      <c r="M833" s="26">
        <v>1.3180000000000001</v>
      </c>
      <c r="N833" s="27">
        <v>1038115.0682</v>
      </c>
      <c r="O833" s="27">
        <v>259528.77</v>
      </c>
      <c r="P833" s="27">
        <v>259528.77</v>
      </c>
      <c r="Q833" s="27">
        <v>259528.77</v>
      </c>
      <c r="R833" s="27">
        <v>259528.77</v>
      </c>
      <c r="S833" s="74">
        <f t="shared" si="293"/>
        <v>788650</v>
      </c>
      <c r="T833" s="25">
        <f t="shared" si="267"/>
        <v>900</v>
      </c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>
        <v>900</v>
      </c>
      <c r="AF833" s="25"/>
      <c r="AG833" s="25"/>
      <c r="AH833" s="25">
        <f t="shared" si="268"/>
        <v>0</v>
      </c>
      <c r="AI833" s="25"/>
      <c r="AJ833" s="25"/>
      <c r="AK833" s="25"/>
      <c r="AL833" s="25"/>
      <c r="AM833" s="25"/>
      <c r="AN833" s="25"/>
      <c r="AO833" s="25"/>
      <c r="AP833" s="25"/>
      <c r="AQ833" s="38" t="s">
        <v>1296</v>
      </c>
      <c r="AR833" s="18"/>
      <c r="AS833" s="38"/>
      <c r="AT833" s="18"/>
      <c r="AU833" s="18" t="s">
        <v>1132</v>
      </c>
      <c r="AV833" s="18"/>
      <c r="AW833" s="18"/>
      <c r="AX833" s="76" t="s">
        <v>1424</v>
      </c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</row>
    <row r="834" spans="1:75" s="11" customFormat="1" ht="45.75" customHeight="1" x14ac:dyDescent="0.25">
      <c r="A834" s="9"/>
      <c r="B834" s="61" t="s">
        <v>1463</v>
      </c>
      <c r="C834" s="73" t="s">
        <v>1327</v>
      </c>
      <c r="D834" s="9"/>
      <c r="E834" s="73"/>
      <c r="F834" s="9"/>
      <c r="G834" s="69" t="s">
        <v>878</v>
      </c>
      <c r="H834" s="71" t="s">
        <v>652</v>
      </c>
      <c r="I834" s="25">
        <v>0</v>
      </c>
      <c r="J834" s="25">
        <v>475600</v>
      </c>
      <c r="K834" s="25">
        <v>1361650</v>
      </c>
      <c r="L834" s="25">
        <v>1837250</v>
      </c>
      <c r="M834" s="26">
        <v>3.9E-2</v>
      </c>
      <c r="N834" s="27">
        <v>71210.891399999993</v>
      </c>
      <c r="O834" s="27">
        <v>17802.72</v>
      </c>
      <c r="P834" s="27">
        <v>17802.72</v>
      </c>
      <c r="Q834" s="27">
        <v>17802.72</v>
      </c>
      <c r="R834" s="27">
        <v>17802.72</v>
      </c>
      <c r="S834" s="74">
        <f t="shared" si="293"/>
        <v>1838510</v>
      </c>
      <c r="T834" s="25">
        <f t="shared" si="267"/>
        <v>1260</v>
      </c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>
        <f t="shared" si="268"/>
        <v>1260</v>
      </c>
      <c r="AI834" s="25">
        <v>520</v>
      </c>
      <c r="AJ834" s="25">
        <v>740</v>
      </c>
      <c r="AK834" s="25"/>
      <c r="AL834" s="25"/>
      <c r="AM834" s="25"/>
      <c r="AN834" s="25"/>
      <c r="AO834" s="25"/>
      <c r="AP834" s="25"/>
      <c r="AQ834" s="38" t="s">
        <v>1296</v>
      </c>
      <c r="AR834" s="18"/>
      <c r="AS834" s="38"/>
      <c r="AT834" s="18"/>
      <c r="AU834" s="18" t="s">
        <v>1132</v>
      </c>
      <c r="AV834" s="18"/>
      <c r="AW834" s="18"/>
      <c r="AX834" s="76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</row>
    <row r="835" spans="1:75" s="11" customFormat="1" ht="20.25" customHeight="1" x14ac:dyDescent="0.25">
      <c r="A835" s="9"/>
      <c r="B835" s="61"/>
      <c r="C835" s="73"/>
      <c r="D835" s="9"/>
      <c r="E835" s="73"/>
      <c r="F835" s="87" t="s">
        <v>879</v>
      </c>
      <c r="G835" s="89" t="s">
        <v>880</v>
      </c>
      <c r="H835" s="71"/>
      <c r="I835" s="25"/>
      <c r="J835" s="25"/>
      <c r="K835" s="25"/>
      <c r="L835" s="25"/>
      <c r="M835" s="26"/>
      <c r="N835" s="27"/>
      <c r="O835" s="27"/>
      <c r="P835" s="27"/>
      <c r="Q835" s="27"/>
      <c r="R835" s="27"/>
      <c r="S835" s="74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38"/>
      <c r="AR835" s="18"/>
      <c r="AS835" s="38"/>
      <c r="AT835" s="18"/>
      <c r="AU835" s="18"/>
      <c r="AV835" s="18"/>
      <c r="AW835" s="18"/>
      <c r="AX835" s="76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</row>
    <row r="836" spans="1:75" s="11" customFormat="1" ht="45.75" customHeight="1" x14ac:dyDescent="0.25">
      <c r="A836" s="9"/>
      <c r="B836" s="61" t="s">
        <v>1462</v>
      </c>
      <c r="C836" s="73" t="s">
        <v>1327</v>
      </c>
      <c r="D836" s="9"/>
      <c r="E836" s="73" t="s">
        <v>1473</v>
      </c>
      <c r="F836" s="9"/>
      <c r="G836" s="69" t="s">
        <v>881</v>
      </c>
      <c r="H836" s="71" t="s">
        <v>882</v>
      </c>
      <c r="I836" s="25">
        <v>0</v>
      </c>
      <c r="J836" s="25">
        <v>28358</v>
      </c>
      <c r="K836" s="25">
        <v>7790</v>
      </c>
      <c r="L836" s="25">
        <f>J836+K836</f>
        <v>36148</v>
      </c>
      <c r="M836" s="26">
        <v>5.2030000000000003</v>
      </c>
      <c r="N836" s="27">
        <f>L836*M836</f>
        <v>188078.04400000002</v>
      </c>
      <c r="O836" s="27">
        <f>$N$836/4</f>
        <v>47019.511000000006</v>
      </c>
      <c r="P836" s="27">
        <f t="shared" ref="P836:R836" si="299">$N$836/4</f>
        <v>47019.511000000006</v>
      </c>
      <c r="Q836" s="27">
        <f t="shared" si="299"/>
        <v>47019.511000000006</v>
      </c>
      <c r="R836" s="27">
        <f t="shared" si="299"/>
        <v>47019.511000000006</v>
      </c>
      <c r="S836" s="74">
        <f t="shared" ref="S836:S868" si="300">L836+T836</f>
        <v>36939</v>
      </c>
      <c r="T836" s="25">
        <f t="shared" si="267"/>
        <v>791</v>
      </c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>
        <f t="shared" si="268"/>
        <v>791</v>
      </c>
      <c r="AI836" s="25">
        <v>86</v>
      </c>
      <c r="AJ836" s="25">
        <v>555</v>
      </c>
      <c r="AK836" s="25"/>
      <c r="AL836" s="25">
        <v>30</v>
      </c>
      <c r="AM836" s="25"/>
      <c r="AN836" s="25"/>
      <c r="AO836" s="25">
        <v>100</v>
      </c>
      <c r="AP836" s="25">
        <v>20</v>
      </c>
      <c r="AQ836" s="38" t="s">
        <v>1296</v>
      </c>
      <c r="AR836" s="18"/>
      <c r="AS836" s="38"/>
      <c r="AT836" s="18"/>
      <c r="AU836" s="18" t="s">
        <v>1132</v>
      </c>
      <c r="AV836" s="18"/>
      <c r="AW836" s="18"/>
      <c r="AX836" s="76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</row>
    <row r="837" spans="1:75" s="11" customFormat="1" ht="45.75" customHeight="1" x14ac:dyDescent="0.25">
      <c r="A837" s="9"/>
      <c r="B837" s="61" t="s">
        <v>1435</v>
      </c>
      <c r="C837" s="73" t="s">
        <v>1327</v>
      </c>
      <c r="D837" s="9"/>
      <c r="E837" s="73"/>
      <c r="F837" s="9"/>
      <c r="G837" s="69" t="s">
        <v>881</v>
      </c>
      <c r="H837" s="71" t="s">
        <v>883</v>
      </c>
      <c r="I837" s="25">
        <v>0</v>
      </c>
      <c r="J837" s="25">
        <v>394760</v>
      </c>
      <c r="K837" s="25">
        <v>809500</v>
      </c>
      <c r="L837" s="25">
        <v>1204260</v>
      </c>
      <c r="M837" s="26">
        <v>1.7999999999999999E-2</v>
      </c>
      <c r="N837" s="27">
        <v>21543.007099999999</v>
      </c>
      <c r="O837" s="27">
        <v>5385.75</v>
      </c>
      <c r="P837" s="27">
        <v>5385.75</v>
      </c>
      <c r="Q837" s="27">
        <v>5385.75</v>
      </c>
      <c r="R837" s="27">
        <v>5385.75</v>
      </c>
      <c r="S837" s="74">
        <f t="shared" si="300"/>
        <v>1206110</v>
      </c>
      <c r="T837" s="25">
        <f t="shared" si="267"/>
        <v>1850</v>
      </c>
      <c r="U837" s="25"/>
      <c r="V837" s="25"/>
      <c r="W837" s="25"/>
      <c r="X837" s="25"/>
      <c r="Y837" s="25"/>
      <c r="Z837" s="25">
        <v>150</v>
      </c>
      <c r="AA837" s="25"/>
      <c r="AB837" s="25"/>
      <c r="AC837" s="25"/>
      <c r="AD837" s="25"/>
      <c r="AE837" s="25"/>
      <c r="AF837" s="25"/>
      <c r="AG837" s="25"/>
      <c r="AH837" s="25">
        <f t="shared" si="268"/>
        <v>1700</v>
      </c>
      <c r="AI837" s="25">
        <v>50</v>
      </c>
      <c r="AJ837" s="25">
        <v>700</v>
      </c>
      <c r="AK837" s="25">
        <v>500</v>
      </c>
      <c r="AL837" s="25">
        <v>450</v>
      </c>
      <c r="AM837" s="25"/>
      <c r="AN837" s="25"/>
      <c r="AO837" s="25"/>
      <c r="AP837" s="25"/>
      <c r="AQ837" s="38" t="s">
        <v>1126</v>
      </c>
      <c r="AR837" s="18" t="s">
        <v>1133</v>
      </c>
      <c r="AS837" s="38"/>
      <c r="AT837" s="18"/>
      <c r="AU837" s="18"/>
      <c r="AV837" s="18"/>
      <c r="AW837" s="18"/>
      <c r="AX837" s="76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</row>
    <row r="838" spans="1:75" s="11" customFormat="1" ht="45.75" customHeight="1" x14ac:dyDescent="0.25">
      <c r="A838" s="9"/>
      <c r="B838" s="61" t="s">
        <v>1435</v>
      </c>
      <c r="C838" s="73" t="s">
        <v>1327</v>
      </c>
      <c r="D838" s="9"/>
      <c r="E838" s="73"/>
      <c r="F838" s="9"/>
      <c r="G838" s="69" t="s">
        <v>881</v>
      </c>
      <c r="H838" s="71" t="s">
        <v>644</v>
      </c>
      <c r="I838" s="25">
        <v>0</v>
      </c>
      <c r="J838" s="25">
        <v>320440</v>
      </c>
      <c r="K838" s="25">
        <v>554070</v>
      </c>
      <c r="L838" s="25">
        <v>874510</v>
      </c>
      <c r="M838" s="26">
        <v>2.7E-2</v>
      </c>
      <c r="N838" s="27">
        <v>23466.164100000002</v>
      </c>
      <c r="O838" s="27">
        <v>5866.54</v>
      </c>
      <c r="P838" s="27">
        <v>5866.54</v>
      </c>
      <c r="Q838" s="27">
        <v>5866.54</v>
      </c>
      <c r="R838" s="27">
        <v>5866.54</v>
      </c>
      <c r="S838" s="74">
        <f t="shared" si="300"/>
        <v>878210</v>
      </c>
      <c r="T838" s="25">
        <f t="shared" si="267"/>
        <v>3700</v>
      </c>
      <c r="U838" s="25"/>
      <c r="V838" s="25"/>
      <c r="W838" s="25"/>
      <c r="X838" s="25"/>
      <c r="Y838" s="25"/>
      <c r="Z838" s="25">
        <v>500</v>
      </c>
      <c r="AA838" s="25"/>
      <c r="AB838" s="25"/>
      <c r="AC838" s="25"/>
      <c r="AD838" s="25"/>
      <c r="AE838" s="25"/>
      <c r="AF838" s="25"/>
      <c r="AG838" s="25"/>
      <c r="AH838" s="25">
        <f t="shared" si="268"/>
        <v>3200</v>
      </c>
      <c r="AI838" s="25">
        <v>1000</v>
      </c>
      <c r="AJ838" s="25">
        <v>1650</v>
      </c>
      <c r="AK838" s="25">
        <v>250</v>
      </c>
      <c r="AL838" s="25">
        <v>300</v>
      </c>
      <c r="AM838" s="25"/>
      <c r="AN838" s="25"/>
      <c r="AO838" s="25"/>
      <c r="AP838" s="25"/>
      <c r="AQ838" s="38" t="s">
        <v>1126</v>
      </c>
      <c r="AR838" s="18" t="s">
        <v>1133</v>
      </c>
      <c r="AS838" s="38"/>
      <c r="AT838" s="18"/>
      <c r="AU838" s="18"/>
      <c r="AV838" s="18"/>
      <c r="AW838" s="18"/>
      <c r="AX838" s="76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</row>
    <row r="839" spans="1:75" s="11" customFormat="1" ht="45.75" customHeight="1" x14ac:dyDescent="0.25">
      <c r="A839" s="9"/>
      <c r="B839" s="61"/>
      <c r="C839" s="73" t="s">
        <v>1304</v>
      </c>
      <c r="D839" s="9"/>
      <c r="E839" s="73"/>
      <c r="F839" s="9"/>
      <c r="G839" s="69" t="s">
        <v>884</v>
      </c>
      <c r="H839" s="71" t="s">
        <v>885</v>
      </c>
      <c r="I839" s="25">
        <v>0</v>
      </c>
      <c r="J839" s="25">
        <v>30</v>
      </c>
      <c r="K839" s="25">
        <v>484</v>
      </c>
      <c r="L839" s="25">
        <v>514</v>
      </c>
      <c r="M839" s="26">
        <v>2.97</v>
      </c>
      <c r="N839" s="27">
        <v>1526.3610000000001</v>
      </c>
      <c r="O839" s="27">
        <v>381.59</v>
      </c>
      <c r="P839" s="27">
        <v>381.59</v>
      </c>
      <c r="Q839" s="27">
        <v>381.59</v>
      </c>
      <c r="R839" s="27">
        <v>381.59</v>
      </c>
      <c r="S839" s="74">
        <f t="shared" si="300"/>
        <v>514</v>
      </c>
      <c r="T839" s="25">
        <f t="shared" si="267"/>
        <v>0</v>
      </c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>
        <f t="shared" si="268"/>
        <v>0</v>
      </c>
      <c r="AI839" s="25"/>
      <c r="AJ839" s="25"/>
      <c r="AK839" s="25"/>
      <c r="AL839" s="25"/>
      <c r="AM839" s="25"/>
      <c r="AN839" s="25"/>
      <c r="AO839" s="25"/>
      <c r="AP839" s="25"/>
      <c r="AQ839" s="38" t="s">
        <v>1126</v>
      </c>
      <c r="AR839" s="18" t="s">
        <v>1133</v>
      </c>
      <c r="AS839" s="38"/>
      <c r="AT839" s="18"/>
      <c r="AU839" s="18"/>
      <c r="AV839" s="18"/>
      <c r="AW839" s="18"/>
      <c r="AX839" s="76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</row>
    <row r="840" spans="1:75" s="11" customFormat="1" ht="45.75" customHeight="1" x14ac:dyDescent="0.25">
      <c r="A840" s="9"/>
      <c r="B840" s="61"/>
      <c r="C840" s="73" t="s">
        <v>1304</v>
      </c>
      <c r="D840" s="9"/>
      <c r="E840" s="73"/>
      <c r="F840" s="9"/>
      <c r="G840" s="69" t="s">
        <v>884</v>
      </c>
      <c r="H840" s="71" t="s">
        <v>886</v>
      </c>
      <c r="I840" s="25">
        <v>0</v>
      </c>
      <c r="J840" s="25">
        <v>30</v>
      </c>
      <c r="K840" s="25">
        <v>384</v>
      </c>
      <c r="L840" s="25">
        <v>414</v>
      </c>
      <c r="M840" s="26">
        <v>2.29</v>
      </c>
      <c r="N840" s="27">
        <v>947.97389999999996</v>
      </c>
      <c r="O840" s="27">
        <v>236.99</v>
      </c>
      <c r="P840" s="27">
        <v>236.99</v>
      </c>
      <c r="Q840" s="27">
        <v>236.99</v>
      </c>
      <c r="R840" s="27">
        <v>236.99</v>
      </c>
      <c r="S840" s="74">
        <f t="shared" si="300"/>
        <v>414</v>
      </c>
      <c r="T840" s="25">
        <f t="shared" si="267"/>
        <v>0</v>
      </c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>
        <f t="shared" si="268"/>
        <v>0</v>
      </c>
      <c r="AI840" s="25"/>
      <c r="AJ840" s="25"/>
      <c r="AK840" s="25"/>
      <c r="AL840" s="25"/>
      <c r="AM840" s="25"/>
      <c r="AN840" s="25"/>
      <c r="AO840" s="25"/>
      <c r="AP840" s="25"/>
      <c r="AQ840" s="38" t="s">
        <v>1126</v>
      </c>
      <c r="AR840" s="18" t="s">
        <v>1133</v>
      </c>
      <c r="AS840" s="38"/>
      <c r="AT840" s="18"/>
      <c r="AU840" s="18"/>
      <c r="AV840" s="18"/>
      <c r="AW840" s="18"/>
      <c r="AX840" s="76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</row>
    <row r="841" spans="1:75" s="11" customFormat="1" ht="45.75" customHeight="1" x14ac:dyDescent="0.25">
      <c r="A841" s="9"/>
      <c r="B841" s="61"/>
      <c r="C841" s="73" t="s">
        <v>1327</v>
      </c>
      <c r="D841" s="9"/>
      <c r="E841" s="73" t="s">
        <v>1543</v>
      </c>
      <c r="F841" s="9"/>
      <c r="G841" s="69" t="s">
        <v>884</v>
      </c>
      <c r="H841" s="71" t="s">
        <v>1536</v>
      </c>
      <c r="I841" s="25">
        <v>0</v>
      </c>
      <c r="J841" s="25">
        <v>0</v>
      </c>
      <c r="K841" s="25">
        <v>406000</v>
      </c>
      <c r="L841" s="25">
        <f>K841</f>
        <v>406000</v>
      </c>
      <c r="M841" s="26">
        <v>7.0999999999999994E-2</v>
      </c>
      <c r="N841" s="27">
        <f>L841*M841</f>
        <v>28825.999999999996</v>
      </c>
      <c r="O841" s="27">
        <f>$N$841/4</f>
        <v>7206.4999999999991</v>
      </c>
      <c r="P841" s="27">
        <f t="shared" ref="P841:R841" si="301">$N$841/4</f>
        <v>7206.4999999999991</v>
      </c>
      <c r="Q841" s="27">
        <f t="shared" si="301"/>
        <v>7206.4999999999991</v>
      </c>
      <c r="R841" s="27">
        <f t="shared" si="301"/>
        <v>7206.4999999999991</v>
      </c>
      <c r="S841" s="74">
        <f t="shared" si="300"/>
        <v>406000</v>
      </c>
      <c r="T841" s="25">
        <f t="shared" si="267"/>
        <v>0</v>
      </c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38"/>
      <c r="AR841" s="18"/>
      <c r="AS841" s="38"/>
      <c r="AT841" s="18"/>
      <c r="AU841" s="18"/>
      <c r="AV841" s="18"/>
      <c r="AW841" s="18"/>
      <c r="AX841" s="76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</row>
    <row r="842" spans="1:75" s="11" customFormat="1" ht="45.75" customHeight="1" x14ac:dyDescent="0.25">
      <c r="A842" s="9"/>
      <c r="B842" s="61" t="s">
        <v>1484</v>
      </c>
      <c r="C842" s="73" t="s">
        <v>1307</v>
      </c>
      <c r="D842" s="9"/>
      <c r="E842" s="73"/>
      <c r="F842" s="9"/>
      <c r="G842" s="69" t="s">
        <v>887</v>
      </c>
      <c r="H842" s="71" t="s">
        <v>888</v>
      </c>
      <c r="I842" s="25">
        <v>0</v>
      </c>
      <c r="J842" s="25">
        <v>14988</v>
      </c>
      <c r="K842" s="25">
        <v>15860</v>
      </c>
      <c r="L842" s="25">
        <v>30848</v>
      </c>
      <c r="M842" s="26">
        <v>17.190999999999999</v>
      </c>
      <c r="N842" s="27">
        <v>530318.11699999997</v>
      </c>
      <c r="O842" s="27">
        <v>132579.53</v>
      </c>
      <c r="P842" s="27">
        <v>132579.53</v>
      </c>
      <c r="Q842" s="27">
        <v>132579.53</v>
      </c>
      <c r="R842" s="27">
        <v>132579.53</v>
      </c>
      <c r="S842" s="74">
        <f t="shared" si="300"/>
        <v>30848</v>
      </c>
      <c r="T842" s="25">
        <f t="shared" si="267"/>
        <v>0</v>
      </c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>
        <f t="shared" si="268"/>
        <v>0</v>
      </c>
      <c r="AI842" s="25"/>
      <c r="AJ842" s="25"/>
      <c r="AK842" s="25"/>
      <c r="AL842" s="25"/>
      <c r="AM842" s="25"/>
      <c r="AN842" s="25"/>
      <c r="AO842" s="25"/>
      <c r="AP842" s="25"/>
      <c r="AQ842" s="38" t="s">
        <v>1296</v>
      </c>
      <c r="AR842" s="18"/>
      <c r="AS842" s="38"/>
      <c r="AT842" s="18"/>
      <c r="AU842" s="18" t="s">
        <v>1132</v>
      </c>
      <c r="AV842" s="18"/>
      <c r="AW842" s="18"/>
      <c r="AX842" s="76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</row>
    <row r="843" spans="1:75" s="11" customFormat="1" ht="45.75" customHeight="1" x14ac:dyDescent="0.25">
      <c r="A843" s="9"/>
      <c r="B843" s="61" t="s">
        <v>1484</v>
      </c>
      <c r="C843" s="73" t="s">
        <v>1307</v>
      </c>
      <c r="D843" s="9"/>
      <c r="E843" s="73"/>
      <c r="F843" s="9"/>
      <c r="G843" s="69" t="s">
        <v>887</v>
      </c>
      <c r="H843" s="71" t="s">
        <v>882</v>
      </c>
      <c r="I843" s="25">
        <v>0</v>
      </c>
      <c r="J843" s="25">
        <v>2135</v>
      </c>
      <c r="K843" s="25">
        <v>0</v>
      </c>
      <c r="L843" s="25">
        <v>2135</v>
      </c>
      <c r="M843" s="26">
        <v>17.728000000000002</v>
      </c>
      <c r="N843" s="27">
        <v>37849.277900000001</v>
      </c>
      <c r="O843" s="27">
        <v>9462.32</v>
      </c>
      <c r="P843" s="27">
        <v>9462.32</v>
      </c>
      <c r="Q843" s="27">
        <v>9462.32</v>
      </c>
      <c r="R843" s="27">
        <v>9462.32</v>
      </c>
      <c r="S843" s="74">
        <f t="shared" si="300"/>
        <v>2165</v>
      </c>
      <c r="T843" s="25">
        <f t="shared" si="267"/>
        <v>30</v>
      </c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>
        <f t="shared" si="268"/>
        <v>30</v>
      </c>
      <c r="AI843" s="25"/>
      <c r="AJ843" s="25"/>
      <c r="AK843" s="25">
        <v>30</v>
      </c>
      <c r="AL843" s="25"/>
      <c r="AM843" s="25"/>
      <c r="AN843" s="25"/>
      <c r="AO843" s="25"/>
      <c r="AP843" s="25"/>
      <c r="AQ843" s="38" t="s">
        <v>1296</v>
      </c>
      <c r="AR843" s="18"/>
      <c r="AS843" s="38"/>
      <c r="AT843" s="18"/>
      <c r="AU843" s="18" t="s">
        <v>1132</v>
      </c>
      <c r="AV843" s="18"/>
      <c r="AW843" s="18"/>
      <c r="AX843" s="76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</row>
    <row r="844" spans="1:75" s="11" customFormat="1" ht="45.75" customHeight="1" x14ac:dyDescent="0.25">
      <c r="A844" s="9"/>
      <c r="B844" s="61" t="s">
        <v>1484</v>
      </c>
      <c r="C844" s="73" t="s">
        <v>1307</v>
      </c>
      <c r="D844" s="9"/>
      <c r="E844" s="73"/>
      <c r="F844" s="9"/>
      <c r="G844" s="69" t="s">
        <v>887</v>
      </c>
      <c r="H844" s="71" t="s">
        <v>662</v>
      </c>
      <c r="I844" s="25">
        <v>0</v>
      </c>
      <c r="J844" s="25">
        <v>127500</v>
      </c>
      <c r="K844" s="25">
        <v>117800</v>
      </c>
      <c r="L844" s="25">
        <f>J844+K844</f>
        <v>245300</v>
      </c>
      <c r="M844" s="26">
        <v>0.20899999999999999</v>
      </c>
      <c r="N844" s="27">
        <f>L844*M844</f>
        <v>51267.7</v>
      </c>
      <c r="O844" s="27">
        <f>$N$844/4</f>
        <v>12816.924999999999</v>
      </c>
      <c r="P844" s="27">
        <f t="shared" ref="P844:R844" si="302">$N$844/4</f>
        <v>12816.924999999999</v>
      </c>
      <c r="Q844" s="27">
        <f t="shared" si="302"/>
        <v>12816.924999999999</v>
      </c>
      <c r="R844" s="27">
        <f t="shared" si="302"/>
        <v>12816.924999999999</v>
      </c>
      <c r="S844" s="74">
        <f t="shared" si="300"/>
        <v>245300</v>
      </c>
      <c r="T844" s="25">
        <f t="shared" ref="T844:T911" si="303">U844+V844+W844+X844+Y844+Z844+AA844+AB844+AC844+AD844+AE844+AF844+AG844+AH844</f>
        <v>0</v>
      </c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>
        <f t="shared" ref="AH844:AH911" si="304">AJ844+AK844+AL844+AM844+AN844+AO844+AP844+AI844</f>
        <v>0</v>
      </c>
      <c r="AI844" s="25"/>
      <c r="AJ844" s="25"/>
      <c r="AK844" s="25"/>
      <c r="AL844" s="25"/>
      <c r="AM844" s="25"/>
      <c r="AN844" s="25"/>
      <c r="AO844" s="25"/>
      <c r="AP844" s="25"/>
      <c r="AQ844" s="38" t="s">
        <v>1296</v>
      </c>
      <c r="AR844" s="18"/>
      <c r="AS844" s="38"/>
      <c r="AT844" s="18"/>
      <c r="AU844" s="18" t="s">
        <v>1132</v>
      </c>
      <c r="AV844" s="18"/>
      <c r="AW844" s="18"/>
      <c r="AX844" s="76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</row>
    <row r="845" spans="1:75" s="11" customFormat="1" ht="45.75" customHeight="1" x14ac:dyDescent="0.25">
      <c r="A845" s="9"/>
      <c r="B845" s="61" t="s">
        <v>1484</v>
      </c>
      <c r="C845" s="73" t="s">
        <v>1307</v>
      </c>
      <c r="D845" s="9"/>
      <c r="E845" s="73"/>
      <c r="F845" s="9"/>
      <c r="G845" s="69" t="s">
        <v>887</v>
      </c>
      <c r="H845" s="71" t="s">
        <v>554</v>
      </c>
      <c r="I845" s="25">
        <v>0</v>
      </c>
      <c r="J845" s="25">
        <v>337750</v>
      </c>
      <c r="K845" s="25">
        <v>692900</v>
      </c>
      <c r="L845" s="25">
        <v>1030650</v>
      </c>
      <c r="M845" s="26">
        <v>0.17299999999999999</v>
      </c>
      <c r="N845" s="27">
        <v>178227.2126</v>
      </c>
      <c r="O845" s="27">
        <v>44556.800000000003</v>
      </c>
      <c r="P845" s="27">
        <v>44556.800000000003</v>
      </c>
      <c r="Q845" s="27">
        <v>44556.800000000003</v>
      </c>
      <c r="R845" s="27">
        <v>44556.800000000003</v>
      </c>
      <c r="S845" s="74">
        <f t="shared" si="300"/>
        <v>1030650</v>
      </c>
      <c r="T845" s="25">
        <f t="shared" si="303"/>
        <v>0</v>
      </c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>
        <f t="shared" si="304"/>
        <v>0</v>
      </c>
      <c r="AI845" s="25"/>
      <c r="AJ845" s="25"/>
      <c r="AK845" s="25"/>
      <c r="AL845" s="25"/>
      <c r="AM845" s="25"/>
      <c r="AN845" s="25"/>
      <c r="AO845" s="25"/>
      <c r="AP845" s="25"/>
      <c r="AQ845" s="38" t="s">
        <v>1296</v>
      </c>
      <c r="AR845" s="18"/>
      <c r="AS845" s="38"/>
      <c r="AT845" s="18"/>
      <c r="AU845" s="18" t="s">
        <v>1132</v>
      </c>
      <c r="AV845" s="18"/>
      <c r="AW845" s="18"/>
      <c r="AX845" s="76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</row>
    <row r="846" spans="1:75" s="11" customFormat="1" ht="45.75" customHeight="1" x14ac:dyDescent="0.25">
      <c r="A846" s="9"/>
      <c r="B846" s="61" t="s">
        <v>1484</v>
      </c>
      <c r="C846" s="73" t="s">
        <v>1307</v>
      </c>
      <c r="D846" s="9"/>
      <c r="E846" s="73"/>
      <c r="F846" s="9"/>
      <c r="G846" s="69" t="s">
        <v>889</v>
      </c>
      <c r="H846" s="71" t="s">
        <v>638</v>
      </c>
      <c r="I846" s="25">
        <v>0</v>
      </c>
      <c r="J846" s="25">
        <v>80600</v>
      </c>
      <c r="K846" s="25">
        <v>249850</v>
      </c>
      <c r="L846" s="25">
        <v>330450</v>
      </c>
      <c r="M846" s="26">
        <v>0.72699999999999998</v>
      </c>
      <c r="N846" s="27">
        <v>240397.7487</v>
      </c>
      <c r="O846" s="27">
        <v>60099.44</v>
      </c>
      <c r="P846" s="27">
        <v>60099.44</v>
      </c>
      <c r="Q846" s="27">
        <v>60099.44</v>
      </c>
      <c r="R846" s="27">
        <v>60099.44</v>
      </c>
      <c r="S846" s="74">
        <f t="shared" si="300"/>
        <v>330450</v>
      </c>
      <c r="T846" s="25">
        <f t="shared" si="303"/>
        <v>0</v>
      </c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>
        <f t="shared" si="304"/>
        <v>0</v>
      </c>
      <c r="AI846" s="25"/>
      <c r="AJ846" s="25"/>
      <c r="AK846" s="25"/>
      <c r="AL846" s="25"/>
      <c r="AM846" s="25"/>
      <c r="AN846" s="25"/>
      <c r="AO846" s="25"/>
      <c r="AP846" s="25"/>
      <c r="AQ846" s="38" t="s">
        <v>1296</v>
      </c>
      <c r="AR846" s="18"/>
      <c r="AS846" s="38"/>
      <c r="AT846" s="18" t="s">
        <v>1178</v>
      </c>
      <c r="AU846" s="18"/>
      <c r="AV846" s="18"/>
      <c r="AW846" s="18" t="s">
        <v>1179</v>
      </c>
      <c r="AX846" s="76" t="s">
        <v>1418</v>
      </c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</row>
    <row r="847" spans="1:75" s="11" customFormat="1" ht="45.75" customHeight="1" x14ac:dyDescent="0.25">
      <c r="A847" s="9"/>
      <c r="B847" s="61" t="s">
        <v>1484</v>
      </c>
      <c r="C847" s="73" t="s">
        <v>1307</v>
      </c>
      <c r="D847" s="9"/>
      <c r="E847" s="73"/>
      <c r="F847" s="9"/>
      <c r="G847" s="69" t="s">
        <v>889</v>
      </c>
      <c r="H847" s="71" t="s">
        <v>696</v>
      </c>
      <c r="I847" s="25">
        <v>0</v>
      </c>
      <c r="J847" s="25">
        <v>217700</v>
      </c>
      <c r="K847" s="25">
        <v>617300</v>
      </c>
      <c r="L847" s="25">
        <v>835000</v>
      </c>
      <c r="M847" s="26">
        <v>0.27700000000000002</v>
      </c>
      <c r="N847" s="27">
        <v>231528.38250000001</v>
      </c>
      <c r="O847" s="27">
        <v>57882.1</v>
      </c>
      <c r="P847" s="27">
        <v>57882.1</v>
      </c>
      <c r="Q847" s="27">
        <v>57882.1</v>
      </c>
      <c r="R847" s="27">
        <v>57882.1</v>
      </c>
      <c r="S847" s="74">
        <f t="shared" si="300"/>
        <v>840120</v>
      </c>
      <c r="T847" s="25">
        <f t="shared" si="303"/>
        <v>5120</v>
      </c>
      <c r="U847" s="25"/>
      <c r="V847" s="25"/>
      <c r="W847" s="25"/>
      <c r="X847" s="25"/>
      <c r="Y847" s="25"/>
      <c r="Z847" s="25">
        <v>1000</v>
      </c>
      <c r="AA847" s="25"/>
      <c r="AB847" s="25"/>
      <c r="AC847" s="25"/>
      <c r="AD847" s="25"/>
      <c r="AE847" s="25"/>
      <c r="AF847" s="25"/>
      <c r="AG847" s="25"/>
      <c r="AH847" s="25">
        <f t="shared" si="304"/>
        <v>4120</v>
      </c>
      <c r="AI847" s="25">
        <v>720</v>
      </c>
      <c r="AJ847" s="25">
        <v>3000</v>
      </c>
      <c r="AK847" s="25">
        <v>400</v>
      </c>
      <c r="AL847" s="25"/>
      <c r="AM847" s="25"/>
      <c r="AN847" s="25"/>
      <c r="AO847" s="25"/>
      <c r="AP847" s="25"/>
      <c r="AQ847" s="38" t="s">
        <v>1296</v>
      </c>
      <c r="AR847" s="18"/>
      <c r="AS847" s="38"/>
      <c r="AT847" s="18" t="s">
        <v>1178</v>
      </c>
      <c r="AU847" s="18"/>
      <c r="AV847" s="18"/>
      <c r="AW847" s="18" t="s">
        <v>1180</v>
      </c>
      <c r="AX847" s="76" t="s">
        <v>1419</v>
      </c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</row>
    <row r="848" spans="1:75" s="11" customFormat="1" ht="45.75" customHeight="1" x14ac:dyDescent="0.25">
      <c r="A848" s="9"/>
      <c r="B848" s="61" t="s">
        <v>1463</v>
      </c>
      <c r="C848" s="73" t="s">
        <v>1327</v>
      </c>
      <c r="D848" s="9"/>
      <c r="E848" s="73"/>
      <c r="F848" s="9"/>
      <c r="G848" s="69" t="s">
        <v>890</v>
      </c>
      <c r="H848" s="71" t="s">
        <v>891</v>
      </c>
      <c r="I848" s="25">
        <v>0</v>
      </c>
      <c r="J848" s="25">
        <v>70374</v>
      </c>
      <c r="K848" s="25">
        <v>5000</v>
      </c>
      <c r="L848" s="25">
        <v>75374</v>
      </c>
      <c r="M848" s="26">
        <v>2.8620000000000001</v>
      </c>
      <c r="N848" s="27">
        <v>215738.47779999999</v>
      </c>
      <c r="O848" s="27">
        <v>53934.62</v>
      </c>
      <c r="P848" s="27">
        <v>53934.62</v>
      </c>
      <c r="Q848" s="27">
        <v>53934.62</v>
      </c>
      <c r="R848" s="27">
        <v>53934.62</v>
      </c>
      <c r="S848" s="74">
        <f t="shared" si="300"/>
        <v>80974</v>
      </c>
      <c r="T848" s="25">
        <f t="shared" si="303"/>
        <v>5600</v>
      </c>
      <c r="U848" s="25"/>
      <c r="V848" s="25"/>
      <c r="W848" s="25"/>
      <c r="X848" s="25"/>
      <c r="Y848" s="25"/>
      <c r="Z848" s="25">
        <v>5000</v>
      </c>
      <c r="AA848" s="25"/>
      <c r="AB848" s="25"/>
      <c r="AC848" s="25"/>
      <c r="AD848" s="25"/>
      <c r="AE848" s="25"/>
      <c r="AF848" s="25"/>
      <c r="AG848" s="25">
        <v>500</v>
      </c>
      <c r="AH848" s="25">
        <f t="shared" si="304"/>
        <v>100</v>
      </c>
      <c r="AI848" s="25"/>
      <c r="AJ848" s="25"/>
      <c r="AK848" s="25"/>
      <c r="AL848" s="25"/>
      <c r="AM848" s="25"/>
      <c r="AN848" s="25"/>
      <c r="AO848" s="25">
        <v>100</v>
      </c>
      <c r="AP848" s="25"/>
      <c r="AQ848" s="38" t="s">
        <v>1296</v>
      </c>
      <c r="AR848" s="18"/>
      <c r="AS848" s="38"/>
      <c r="AT848" s="18"/>
      <c r="AU848" s="18" t="s">
        <v>1132</v>
      </c>
      <c r="AV848" s="18"/>
      <c r="AW848" s="18"/>
      <c r="AX848" s="76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</row>
    <row r="849" spans="1:75" s="11" customFormat="1" ht="45.75" customHeight="1" x14ac:dyDescent="0.25">
      <c r="A849" s="9"/>
      <c r="B849" s="61" t="s">
        <v>1463</v>
      </c>
      <c r="C849" s="73" t="s">
        <v>1327</v>
      </c>
      <c r="D849" s="9"/>
      <c r="E849" s="73"/>
      <c r="F849" s="9"/>
      <c r="G849" s="69" t="s">
        <v>890</v>
      </c>
      <c r="H849" s="71" t="s">
        <v>892</v>
      </c>
      <c r="I849" s="25">
        <v>0</v>
      </c>
      <c r="J849" s="25">
        <v>88555</v>
      </c>
      <c r="K849" s="25">
        <v>600</v>
      </c>
      <c r="L849" s="25">
        <v>89155</v>
      </c>
      <c r="M849" s="26">
        <v>4.0880000000000001</v>
      </c>
      <c r="N849" s="27">
        <v>364433.23220000003</v>
      </c>
      <c r="O849" s="27">
        <v>91108.31</v>
      </c>
      <c r="P849" s="27">
        <v>91108.31</v>
      </c>
      <c r="Q849" s="27">
        <v>91108.31</v>
      </c>
      <c r="R849" s="27">
        <v>91108.31</v>
      </c>
      <c r="S849" s="74">
        <f t="shared" si="300"/>
        <v>96155</v>
      </c>
      <c r="T849" s="25">
        <f t="shared" si="303"/>
        <v>7000</v>
      </c>
      <c r="U849" s="25"/>
      <c r="V849" s="25"/>
      <c r="W849" s="25"/>
      <c r="X849" s="25"/>
      <c r="Y849" s="25"/>
      <c r="Z849" s="25">
        <v>7000</v>
      </c>
      <c r="AA849" s="25"/>
      <c r="AB849" s="25"/>
      <c r="AC849" s="25"/>
      <c r="AD849" s="25"/>
      <c r="AE849" s="25"/>
      <c r="AF849" s="25"/>
      <c r="AG849" s="25"/>
      <c r="AH849" s="25">
        <f t="shared" si="304"/>
        <v>0</v>
      </c>
      <c r="AI849" s="25"/>
      <c r="AJ849" s="25"/>
      <c r="AK849" s="25"/>
      <c r="AL849" s="25"/>
      <c r="AM849" s="25"/>
      <c r="AN849" s="25"/>
      <c r="AO849" s="25"/>
      <c r="AP849" s="25"/>
      <c r="AQ849" s="38" t="s">
        <v>1296</v>
      </c>
      <c r="AR849" s="18"/>
      <c r="AS849" s="38"/>
      <c r="AT849" s="18"/>
      <c r="AU849" s="18" t="s">
        <v>1132</v>
      </c>
      <c r="AV849" s="18"/>
      <c r="AW849" s="18"/>
      <c r="AX849" s="76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</row>
    <row r="850" spans="1:75" s="11" customFormat="1" ht="45.75" customHeight="1" x14ac:dyDescent="0.25">
      <c r="A850" s="9"/>
      <c r="B850" s="61" t="s">
        <v>1458</v>
      </c>
      <c r="C850" s="73" t="s">
        <v>1327</v>
      </c>
      <c r="D850" s="9"/>
      <c r="E850" s="73" t="s">
        <v>1535</v>
      </c>
      <c r="F850" s="9"/>
      <c r="G850" s="69" t="s">
        <v>893</v>
      </c>
      <c r="H850" s="71" t="s">
        <v>644</v>
      </c>
      <c r="I850" s="25">
        <v>0</v>
      </c>
      <c r="J850" s="25">
        <v>1640</v>
      </c>
      <c r="K850" s="25">
        <v>8400</v>
      </c>
      <c r="L850" s="25">
        <f>J850+K850</f>
        <v>10040</v>
      </c>
      <c r="M850" s="26">
        <v>0.158</v>
      </c>
      <c r="N850" s="27">
        <f>L850*M850</f>
        <v>1586.32</v>
      </c>
      <c r="O850" s="27">
        <f>$N$850/4</f>
        <v>396.58</v>
      </c>
      <c r="P850" s="27">
        <f t="shared" ref="P850:R850" si="305">$N$850/4</f>
        <v>396.58</v>
      </c>
      <c r="Q850" s="27">
        <f t="shared" si="305"/>
        <v>396.58</v>
      </c>
      <c r="R850" s="27">
        <f t="shared" si="305"/>
        <v>396.58</v>
      </c>
      <c r="S850" s="74">
        <f t="shared" si="300"/>
        <v>10040</v>
      </c>
      <c r="T850" s="25">
        <f t="shared" si="303"/>
        <v>0</v>
      </c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>
        <f t="shared" si="304"/>
        <v>0</v>
      </c>
      <c r="AI850" s="25"/>
      <c r="AJ850" s="25"/>
      <c r="AK850" s="25"/>
      <c r="AL850" s="25"/>
      <c r="AM850" s="25"/>
      <c r="AN850" s="25"/>
      <c r="AO850" s="25"/>
      <c r="AP850" s="25"/>
      <c r="AQ850" s="38" t="s">
        <v>1126</v>
      </c>
      <c r="AR850" s="18" t="s">
        <v>1133</v>
      </c>
      <c r="AS850" s="38"/>
      <c r="AT850" s="18"/>
      <c r="AU850" s="18"/>
      <c r="AV850" s="18"/>
      <c r="AW850" s="18"/>
      <c r="AX850" s="76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</row>
    <row r="851" spans="1:75" s="11" customFormat="1" ht="45.75" customHeight="1" x14ac:dyDescent="0.25">
      <c r="A851" s="9"/>
      <c r="B851" s="61" t="s">
        <v>1431</v>
      </c>
      <c r="C851" s="73" t="s">
        <v>1327</v>
      </c>
      <c r="D851" s="9"/>
      <c r="E851" s="73" t="s">
        <v>1473</v>
      </c>
      <c r="F851" s="9"/>
      <c r="G851" s="69" t="s">
        <v>894</v>
      </c>
      <c r="H851" s="71" t="s">
        <v>1472</v>
      </c>
      <c r="I851" s="25">
        <v>0</v>
      </c>
      <c r="J851" s="25">
        <v>13700</v>
      </c>
      <c r="K851" s="25">
        <v>83700</v>
      </c>
      <c r="L851" s="25">
        <v>97400</v>
      </c>
      <c r="M851" s="26">
        <v>0.98099999999999998</v>
      </c>
      <c r="N851" s="27">
        <v>95540.974900000001</v>
      </c>
      <c r="O851" s="27">
        <v>23885.24</v>
      </c>
      <c r="P851" s="27">
        <v>23885.24</v>
      </c>
      <c r="Q851" s="27">
        <v>23885.24</v>
      </c>
      <c r="R851" s="27">
        <v>23885.24</v>
      </c>
      <c r="S851" s="74">
        <f t="shared" si="300"/>
        <v>97600</v>
      </c>
      <c r="T851" s="25">
        <f t="shared" si="303"/>
        <v>200</v>
      </c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>
        <f t="shared" si="304"/>
        <v>200</v>
      </c>
      <c r="AI851" s="25"/>
      <c r="AJ851" s="25"/>
      <c r="AK851" s="25"/>
      <c r="AL851" s="25">
        <v>200</v>
      </c>
      <c r="AM851" s="25"/>
      <c r="AN851" s="25"/>
      <c r="AO851" s="25"/>
      <c r="AP851" s="25"/>
      <c r="AQ851" s="38" t="s">
        <v>1126</v>
      </c>
      <c r="AR851" s="18" t="s">
        <v>1133</v>
      </c>
      <c r="AS851" s="38"/>
      <c r="AT851" s="18"/>
      <c r="AU851" s="18"/>
      <c r="AV851" s="18"/>
      <c r="AW851" s="18"/>
      <c r="AX851" s="76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</row>
    <row r="852" spans="1:75" s="11" customFormat="1" ht="45.75" customHeight="1" x14ac:dyDescent="0.25">
      <c r="A852" s="9"/>
      <c r="B852" s="61" t="s">
        <v>1431</v>
      </c>
      <c r="C852" s="73" t="s">
        <v>1327</v>
      </c>
      <c r="D852" s="9"/>
      <c r="E852" s="73"/>
      <c r="F852" s="9"/>
      <c r="G852" s="69" t="s">
        <v>894</v>
      </c>
      <c r="H852" s="71" t="s">
        <v>895</v>
      </c>
      <c r="I852" s="25">
        <v>0</v>
      </c>
      <c r="J852" s="25">
        <v>773</v>
      </c>
      <c r="K852" s="25">
        <v>3592</v>
      </c>
      <c r="L852" s="25">
        <v>4365</v>
      </c>
      <c r="M852" s="26">
        <v>84.528999999999996</v>
      </c>
      <c r="N852" s="27">
        <v>368966.93089999998</v>
      </c>
      <c r="O852" s="27">
        <v>92241.73</v>
      </c>
      <c r="P852" s="27">
        <v>92241.73</v>
      </c>
      <c r="Q852" s="27">
        <v>92241.73</v>
      </c>
      <c r="R852" s="27">
        <v>92241.73</v>
      </c>
      <c r="S852" s="74">
        <f t="shared" si="300"/>
        <v>4365</v>
      </c>
      <c r="T852" s="25">
        <f t="shared" si="303"/>
        <v>0</v>
      </c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>
        <f t="shared" si="304"/>
        <v>0</v>
      </c>
      <c r="AI852" s="25"/>
      <c r="AJ852" s="25"/>
      <c r="AK852" s="25"/>
      <c r="AL852" s="25"/>
      <c r="AM852" s="25"/>
      <c r="AN852" s="25"/>
      <c r="AO852" s="25"/>
      <c r="AP852" s="25"/>
      <c r="AQ852" s="38" t="s">
        <v>1126</v>
      </c>
      <c r="AR852" s="18" t="s">
        <v>1133</v>
      </c>
      <c r="AS852" s="38"/>
      <c r="AT852" s="18"/>
      <c r="AU852" s="18"/>
      <c r="AV852" s="18"/>
      <c r="AW852" s="18"/>
      <c r="AX852" s="76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</row>
    <row r="853" spans="1:75" s="11" customFormat="1" ht="45.75" customHeight="1" x14ac:dyDescent="0.25">
      <c r="A853" s="9"/>
      <c r="B853" s="61" t="s">
        <v>1462</v>
      </c>
      <c r="C853" s="73" t="s">
        <v>1327</v>
      </c>
      <c r="D853" s="9"/>
      <c r="E853" s="73"/>
      <c r="F853" s="9"/>
      <c r="G853" s="69" t="s">
        <v>896</v>
      </c>
      <c r="H853" s="71" t="s">
        <v>897</v>
      </c>
      <c r="I853" s="25">
        <v>0</v>
      </c>
      <c r="J853" s="25">
        <v>909</v>
      </c>
      <c r="K853" s="25">
        <v>974</v>
      </c>
      <c r="L853" s="25">
        <v>1883</v>
      </c>
      <c r="M853" s="26">
        <v>367.86900000000003</v>
      </c>
      <c r="N853" s="27">
        <v>692698.07270000002</v>
      </c>
      <c r="O853" s="27">
        <v>173174.52</v>
      </c>
      <c r="P853" s="27">
        <v>173174.52</v>
      </c>
      <c r="Q853" s="27">
        <v>173174.52</v>
      </c>
      <c r="R853" s="27">
        <v>173174.52</v>
      </c>
      <c r="S853" s="74">
        <f t="shared" si="300"/>
        <v>1933</v>
      </c>
      <c r="T853" s="25">
        <f t="shared" si="303"/>
        <v>50</v>
      </c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>
        <f t="shared" si="304"/>
        <v>50</v>
      </c>
      <c r="AI853" s="25"/>
      <c r="AJ853" s="25"/>
      <c r="AK853" s="25">
        <v>50</v>
      </c>
      <c r="AL853" s="25"/>
      <c r="AM853" s="25"/>
      <c r="AN853" s="25"/>
      <c r="AO853" s="25"/>
      <c r="AP853" s="25"/>
      <c r="AQ853" s="38" t="s">
        <v>1296</v>
      </c>
      <c r="AR853" s="18"/>
      <c r="AS853" s="38"/>
      <c r="AT853" s="18"/>
      <c r="AU853" s="18" t="s">
        <v>1132</v>
      </c>
      <c r="AV853" s="18"/>
      <c r="AW853" s="18"/>
      <c r="AX853" s="76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</row>
    <row r="854" spans="1:75" s="11" customFormat="1" ht="45.75" customHeight="1" x14ac:dyDescent="0.25">
      <c r="A854" s="9"/>
      <c r="B854" s="61" t="s">
        <v>1462</v>
      </c>
      <c r="C854" s="73" t="s">
        <v>1327</v>
      </c>
      <c r="D854" s="9"/>
      <c r="E854" s="73"/>
      <c r="F854" s="9"/>
      <c r="G854" s="69" t="s">
        <v>896</v>
      </c>
      <c r="H854" s="71" t="s">
        <v>898</v>
      </c>
      <c r="I854" s="25">
        <v>0</v>
      </c>
      <c r="J854" s="25">
        <v>742</v>
      </c>
      <c r="K854" s="25">
        <v>1120</v>
      </c>
      <c r="L854" s="25">
        <v>1862</v>
      </c>
      <c r="M854" s="26">
        <v>551.16899999999998</v>
      </c>
      <c r="N854" s="27">
        <v>1026276.7422</v>
      </c>
      <c r="O854" s="27">
        <v>256569.19</v>
      </c>
      <c r="P854" s="27">
        <v>256569.19</v>
      </c>
      <c r="Q854" s="27">
        <v>256569.19</v>
      </c>
      <c r="R854" s="27">
        <v>256569.19</v>
      </c>
      <c r="S854" s="74">
        <f t="shared" si="300"/>
        <v>1862</v>
      </c>
      <c r="T854" s="25">
        <f t="shared" si="303"/>
        <v>0</v>
      </c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>
        <f t="shared" si="304"/>
        <v>0</v>
      </c>
      <c r="AI854" s="25"/>
      <c r="AJ854" s="25"/>
      <c r="AK854" s="25"/>
      <c r="AL854" s="25"/>
      <c r="AM854" s="25"/>
      <c r="AN854" s="25"/>
      <c r="AO854" s="25"/>
      <c r="AP854" s="25"/>
      <c r="AQ854" s="38" t="s">
        <v>1296</v>
      </c>
      <c r="AR854" s="18"/>
      <c r="AS854" s="38"/>
      <c r="AT854" s="18"/>
      <c r="AU854" s="18" t="s">
        <v>1132</v>
      </c>
      <c r="AV854" s="18"/>
      <c r="AW854" s="18"/>
      <c r="AX854" s="76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</row>
    <row r="855" spans="1:75" s="11" customFormat="1" ht="45.75" customHeight="1" x14ac:dyDescent="0.25">
      <c r="A855" s="9"/>
      <c r="B855" s="61" t="s">
        <v>1432</v>
      </c>
      <c r="C855" s="73" t="s">
        <v>1327</v>
      </c>
      <c r="D855" s="9"/>
      <c r="E855" s="73"/>
      <c r="F855" s="9"/>
      <c r="G855" s="69" t="s">
        <v>896</v>
      </c>
      <c r="H855" s="71" t="s">
        <v>899</v>
      </c>
      <c r="I855" s="25">
        <v>0</v>
      </c>
      <c r="J855" s="25">
        <v>7292</v>
      </c>
      <c r="K855" s="25">
        <v>13801</v>
      </c>
      <c r="L855" s="25">
        <v>21093</v>
      </c>
      <c r="M855" s="26">
        <v>6.0670000000000002</v>
      </c>
      <c r="N855" s="27">
        <f>L855*M855</f>
        <v>127971.231</v>
      </c>
      <c r="O855" s="27">
        <f>$N$855/4</f>
        <v>31992.80775</v>
      </c>
      <c r="P855" s="27">
        <f t="shared" ref="P855:R855" si="306">$N$855/4</f>
        <v>31992.80775</v>
      </c>
      <c r="Q855" s="27">
        <f t="shared" si="306"/>
        <v>31992.80775</v>
      </c>
      <c r="R855" s="27">
        <f t="shared" si="306"/>
        <v>31992.80775</v>
      </c>
      <c r="S855" s="74">
        <f t="shared" si="300"/>
        <v>21098</v>
      </c>
      <c r="T855" s="25">
        <f t="shared" si="303"/>
        <v>5</v>
      </c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>
        <f t="shared" si="304"/>
        <v>5</v>
      </c>
      <c r="AI855" s="25"/>
      <c r="AJ855" s="25"/>
      <c r="AK855" s="25"/>
      <c r="AL855" s="25"/>
      <c r="AM855" s="25"/>
      <c r="AN855" s="25"/>
      <c r="AO855" s="25">
        <v>5</v>
      </c>
      <c r="AP855" s="25"/>
      <c r="AQ855" s="38" t="s">
        <v>1127</v>
      </c>
      <c r="AR855" s="18"/>
      <c r="AS855" s="38" t="s">
        <v>1181</v>
      </c>
      <c r="AT855" s="18"/>
      <c r="AU855" s="18"/>
      <c r="AV855" s="18"/>
      <c r="AW855" s="18"/>
      <c r="AX855" s="76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</row>
    <row r="856" spans="1:75" s="11" customFormat="1" ht="45.75" customHeight="1" x14ac:dyDescent="0.25">
      <c r="A856" s="9"/>
      <c r="B856" s="61" t="s">
        <v>1507</v>
      </c>
      <c r="C856" s="73" t="s">
        <v>1306</v>
      </c>
      <c r="D856" s="9"/>
      <c r="E856" s="73"/>
      <c r="F856" s="9"/>
      <c r="G856" s="69" t="s">
        <v>900</v>
      </c>
      <c r="H856" s="71" t="s">
        <v>901</v>
      </c>
      <c r="I856" s="25">
        <v>0</v>
      </c>
      <c r="J856" s="25">
        <v>6340</v>
      </c>
      <c r="K856" s="25">
        <v>200</v>
      </c>
      <c r="L856" s="25">
        <v>6540</v>
      </c>
      <c r="M856" s="26">
        <v>1.679</v>
      </c>
      <c r="N856" s="27">
        <v>10977.9426</v>
      </c>
      <c r="O856" s="27">
        <v>2744.49</v>
      </c>
      <c r="P856" s="27">
        <v>2744.49</v>
      </c>
      <c r="Q856" s="27">
        <v>2744.49</v>
      </c>
      <c r="R856" s="27">
        <v>2744.49</v>
      </c>
      <c r="S856" s="74">
        <f t="shared" si="300"/>
        <v>6540</v>
      </c>
      <c r="T856" s="25">
        <f t="shared" si="303"/>
        <v>0</v>
      </c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>
        <f t="shared" si="304"/>
        <v>0</v>
      </c>
      <c r="AI856" s="25"/>
      <c r="AJ856" s="25"/>
      <c r="AK856" s="25"/>
      <c r="AL856" s="25"/>
      <c r="AM856" s="25"/>
      <c r="AN856" s="25"/>
      <c r="AO856" s="25"/>
      <c r="AP856" s="25"/>
      <c r="AQ856" s="38" t="s">
        <v>1126</v>
      </c>
      <c r="AR856" s="18" t="s">
        <v>1133</v>
      </c>
      <c r="AS856" s="38"/>
      <c r="AT856" s="18"/>
      <c r="AU856" s="18"/>
      <c r="AV856" s="18"/>
      <c r="AW856" s="18"/>
      <c r="AX856" s="76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</row>
    <row r="857" spans="1:75" s="11" customFormat="1" ht="45.75" customHeight="1" x14ac:dyDescent="0.25">
      <c r="A857" s="9"/>
      <c r="B857" s="61" t="s">
        <v>1464</v>
      </c>
      <c r="C857" s="73" t="s">
        <v>1327</v>
      </c>
      <c r="D857" s="9"/>
      <c r="E857" s="73"/>
      <c r="F857" s="9"/>
      <c r="G857" s="69" t="s">
        <v>902</v>
      </c>
      <c r="H857" s="71" t="s">
        <v>48</v>
      </c>
      <c r="I857" s="25">
        <v>0</v>
      </c>
      <c r="J857" s="25">
        <v>536770</v>
      </c>
      <c r="K857" s="25">
        <v>3027170</v>
      </c>
      <c r="L857" s="25">
        <v>3563940</v>
      </c>
      <c r="M857" s="26">
        <v>0.72499999999999998</v>
      </c>
      <c r="N857" s="27">
        <v>2582090.5677</v>
      </c>
      <c r="O857" s="27">
        <v>645522.64</v>
      </c>
      <c r="P857" s="27">
        <v>645522.64</v>
      </c>
      <c r="Q857" s="27">
        <v>645522.64</v>
      </c>
      <c r="R857" s="27">
        <v>645522.64</v>
      </c>
      <c r="S857" s="74">
        <f t="shared" si="300"/>
        <v>3581990</v>
      </c>
      <c r="T857" s="25">
        <f t="shared" si="303"/>
        <v>18050</v>
      </c>
      <c r="U857" s="25"/>
      <c r="V857" s="25">
        <v>50</v>
      </c>
      <c r="W857" s="25"/>
      <c r="X857" s="25"/>
      <c r="Y857" s="25"/>
      <c r="Z857" s="25">
        <v>3000</v>
      </c>
      <c r="AA857" s="25"/>
      <c r="AB857" s="25"/>
      <c r="AC857" s="25"/>
      <c r="AD857" s="25"/>
      <c r="AE857" s="25">
        <v>12000</v>
      </c>
      <c r="AF857" s="25"/>
      <c r="AG857" s="25">
        <v>3000</v>
      </c>
      <c r="AH857" s="25">
        <f t="shared" si="304"/>
        <v>0</v>
      </c>
      <c r="AI857" s="25"/>
      <c r="AJ857" s="25"/>
      <c r="AK857" s="25"/>
      <c r="AL857" s="25"/>
      <c r="AM857" s="25"/>
      <c r="AN857" s="25"/>
      <c r="AO857" s="25"/>
      <c r="AP857" s="25"/>
      <c r="AQ857" s="38" t="s">
        <v>1296</v>
      </c>
      <c r="AR857" s="18"/>
      <c r="AS857" s="38"/>
      <c r="AT857" s="18"/>
      <c r="AU857" s="18" t="s">
        <v>1132</v>
      </c>
      <c r="AV857" s="18"/>
      <c r="AW857" s="18"/>
      <c r="AX857" s="76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</row>
    <row r="858" spans="1:75" s="11" customFormat="1" ht="45.75" customHeight="1" x14ac:dyDescent="0.25">
      <c r="A858" s="9"/>
      <c r="B858" s="61" t="s">
        <v>1435</v>
      </c>
      <c r="C858" s="73" t="s">
        <v>1327</v>
      </c>
      <c r="D858" s="9"/>
      <c r="E858" s="73"/>
      <c r="F858" s="9"/>
      <c r="G858" s="69" t="s">
        <v>903</v>
      </c>
      <c r="H858" s="71" t="s">
        <v>904</v>
      </c>
      <c r="I858" s="25">
        <v>0</v>
      </c>
      <c r="J858" s="25">
        <v>86870</v>
      </c>
      <c r="K858" s="25">
        <v>9820</v>
      </c>
      <c r="L858" s="25">
        <v>96690</v>
      </c>
      <c r="M858" s="26">
        <v>0.72199999999999998</v>
      </c>
      <c r="N858" s="27">
        <v>69764.058900000004</v>
      </c>
      <c r="O858" s="27">
        <v>17441.009999999998</v>
      </c>
      <c r="P858" s="27">
        <v>17441.009999999998</v>
      </c>
      <c r="Q858" s="27">
        <v>17441.009999999998</v>
      </c>
      <c r="R858" s="27">
        <v>17441.009999999998</v>
      </c>
      <c r="S858" s="74">
        <f t="shared" si="300"/>
        <v>97490</v>
      </c>
      <c r="T858" s="25">
        <f t="shared" si="303"/>
        <v>800</v>
      </c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>
        <f t="shared" si="304"/>
        <v>800</v>
      </c>
      <c r="AI858" s="25"/>
      <c r="AJ858" s="25">
        <v>800</v>
      </c>
      <c r="AK858" s="25"/>
      <c r="AL858" s="25"/>
      <c r="AM858" s="25"/>
      <c r="AN858" s="25"/>
      <c r="AO858" s="25"/>
      <c r="AP858" s="25"/>
      <c r="AQ858" s="38" t="s">
        <v>1126</v>
      </c>
      <c r="AR858" s="18" t="s">
        <v>1133</v>
      </c>
      <c r="AS858" s="38"/>
      <c r="AT858" s="18"/>
      <c r="AU858" s="18"/>
      <c r="AV858" s="18"/>
      <c r="AW858" s="18"/>
      <c r="AX858" s="76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</row>
    <row r="859" spans="1:75" s="11" customFormat="1" ht="45.75" customHeight="1" x14ac:dyDescent="0.25">
      <c r="A859" s="9"/>
      <c r="B859" s="61" t="s">
        <v>1426</v>
      </c>
      <c r="C859" s="73" t="s">
        <v>1327</v>
      </c>
      <c r="D859" s="9"/>
      <c r="E859" s="73"/>
      <c r="F859" s="9"/>
      <c r="G859" s="69" t="s">
        <v>903</v>
      </c>
      <c r="H859" s="71" t="s">
        <v>253</v>
      </c>
      <c r="I859" s="25">
        <v>0</v>
      </c>
      <c r="J859" s="25">
        <v>356720</v>
      </c>
      <c r="K859" s="25">
        <v>1104400</v>
      </c>
      <c r="L859" s="25">
        <v>1461120</v>
      </c>
      <c r="M859" s="26">
        <v>0.17599999999999999</v>
      </c>
      <c r="N859" s="27">
        <v>257023.42749999999</v>
      </c>
      <c r="O859" s="27">
        <v>64255.86</v>
      </c>
      <c r="P859" s="27">
        <v>64255.86</v>
      </c>
      <c r="Q859" s="27">
        <v>64255.86</v>
      </c>
      <c r="R859" s="27">
        <v>64255.86</v>
      </c>
      <c r="S859" s="74">
        <f t="shared" si="300"/>
        <v>1461620</v>
      </c>
      <c r="T859" s="25">
        <f t="shared" si="303"/>
        <v>500</v>
      </c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>
        <f t="shared" si="304"/>
        <v>500</v>
      </c>
      <c r="AI859" s="25"/>
      <c r="AJ859" s="25">
        <v>500</v>
      </c>
      <c r="AK859" s="25"/>
      <c r="AL859" s="25"/>
      <c r="AM859" s="25"/>
      <c r="AN859" s="25"/>
      <c r="AO859" s="25"/>
      <c r="AP859" s="25"/>
      <c r="AQ859" s="38" t="s">
        <v>1126</v>
      </c>
      <c r="AR859" s="18"/>
      <c r="AS859" s="38"/>
      <c r="AT859" s="18"/>
      <c r="AU859" s="18" t="s">
        <v>1132</v>
      </c>
      <c r="AV859" s="18"/>
      <c r="AW859" s="18"/>
      <c r="AX859" s="76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</row>
    <row r="860" spans="1:75" s="11" customFormat="1" ht="45.75" customHeight="1" x14ac:dyDescent="0.25">
      <c r="A860" s="9"/>
      <c r="B860" s="61" t="s">
        <v>1464</v>
      </c>
      <c r="C860" s="73" t="s">
        <v>1327</v>
      </c>
      <c r="D860" s="9"/>
      <c r="E860" s="73"/>
      <c r="F860" s="9"/>
      <c r="G860" s="69" t="s">
        <v>905</v>
      </c>
      <c r="H860" s="71" t="s">
        <v>906</v>
      </c>
      <c r="I860" s="25">
        <v>0</v>
      </c>
      <c r="J860" s="25">
        <v>6240</v>
      </c>
      <c r="K860" s="25">
        <v>6160</v>
      </c>
      <c r="L860" s="25">
        <v>12400</v>
      </c>
      <c r="M860" s="26">
        <v>9.9760000000000009</v>
      </c>
      <c r="N860" s="27">
        <v>123703.62760000001</v>
      </c>
      <c r="O860" s="27">
        <v>30925.91</v>
      </c>
      <c r="P860" s="27">
        <v>30925.91</v>
      </c>
      <c r="Q860" s="27">
        <v>30925.91</v>
      </c>
      <c r="R860" s="27">
        <v>30925.91</v>
      </c>
      <c r="S860" s="74">
        <f t="shared" si="300"/>
        <v>12420</v>
      </c>
      <c r="T860" s="25">
        <f t="shared" si="303"/>
        <v>20</v>
      </c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>
        <f t="shared" si="304"/>
        <v>20</v>
      </c>
      <c r="AI860" s="25"/>
      <c r="AJ860" s="25"/>
      <c r="AK860" s="25">
        <v>20</v>
      </c>
      <c r="AL860" s="25"/>
      <c r="AM860" s="25"/>
      <c r="AN860" s="25"/>
      <c r="AO860" s="25"/>
      <c r="AP860" s="25"/>
      <c r="AQ860" s="38" t="s">
        <v>1296</v>
      </c>
      <c r="AR860" s="18"/>
      <c r="AS860" s="38"/>
      <c r="AT860" s="18"/>
      <c r="AU860" s="18" t="s">
        <v>1132</v>
      </c>
      <c r="AV860" s="18"/>
      <c r="AW860" s="18"/>
      <c r="AX860" s="76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</row>
    <row r="861" spans="1:75" s="11" customFormat="1" ht="45.75" customHeight="1" x14ac:dyDescent="0.25">
      <c r="A861" s="9"/>
      <c r="B861" s="61" t="s">
        <v>1464</v>
      </c>
      <c r="C861" s="73" t="s">
        <v>1327</v>
      </c>
      <c r="D861" s="9"/>
      <c r="E861" s="73"/>
      <c r="F861" s="9"/>
      <c r="G861" s="69" t="s">
        <v>905</v>
      </c>
      <c r="H861" s="71" t="s">
        <v>778</v>
      </c>
      <c r="I861" s="25">
        <v>0</v>
      </c>
      <c r="J861" s="25">
        <v>232800</v>
      </c>
      <c r="K861" s="25">
        <v>1481100</v>
      </c>
      <c r="L861" s="25">
        <v>1713900</v>
      </c>
      <c r="M861" s="26">
        <v>0.28599999999999998</v>
      </c>
      <c r="N861" s="27">
        <v>490559.31359999999</v>
      </c>
      <c r="O861" s="27">
        <v>122639.83</v>
      </c>
      <c r="P861" s="27">
        <v>122639.83</v>
      </c>
      <c r="Q861" s="27">
        <v>122639.83</v>
      </c>
      <c r="R861" s="27">
        <v>122639.83</v>
      </c>
      <c r="S861" s="74">
        <f t="shared" si="300"/>
        <v>1713900</v>
      </c>
      <c r="T861" s="25">
        <f t="shared" si="303"/>
        <v>0</v>
      </c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>
        <f t="shared" si="304"/>
        <v>0</v>
      </c>
      <c r="AI861" s="25"/>
      <c r="AJ861" s="25"/>
      <c r="AK861" s="25"/>
      <c r="AL861" s="25"/>
      <c r="AM861" s="25"/>
      <c r="AN861" s="25"/>
      <c r="AO861" s="25"/>
      <c r="AP861" s="25"/>
      <c r="AQ861" s="38" t="s">
        <v>1296</v>
      </c>
      <c r="AR861" s="18"/>
      <c r="AS861" s="38"/>
      <c r="AT861" s="18"/>
      <c r="AU861" s="18" t="s">
        <v>1132</v>
      </c>
      <c r="AV861" s="18"/>
      <c r="AW861" s="18"/>
      <c r="AX861" s="76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</row>
    <row r="862" spans="1:75" s="11" customFormat="1" ht="45.75" customHeight="1" x14ac:dyDescent="0.25">
      <c r="A862" s="9"/>
      <c r="B862" s="61" t="s">
        <v>1464</v>
      </c>
      <c r="C862" s="73" t="s">
        <v>1327</v>
      </c>
      <c r="D862" s="9"/>
      <c r="E862" s="73"/>
      <c r="F862" s="9"/>
      <c r="G862" s="69" t="s">
        <v>907</v>
      </c>
      <c r="H862" s="71" t="s">
        <v>273</v>
      </c>
      <c r="I862" s="25">
        <v>0</v>
      </c>
      <c r="J862" s="25">
        <v>30054</v>
      </c>
      <c r="K862" s="25">
        <v>52725</v>
      </c>
      <c r="L862" s="25">
        <v>82779</v>
      </c>
      <c r="M862" s="26">
        <v>5.3849999999999998</v>
      </c>
      <c r="N862" s="27">
        <v>445730.89279999997</v>
      </c>
      <c r="O862" s="27">
        <v>111432.72</v>
      </c>
      <c r="P862" s="27">
        <v>111432.72</v>
      </c>
      <c r="Q862" s="27">
        <v>111432.72</v>
      </c>
      <c r="R862" s="27">
        <v>111432.72</v>
      </c>
      <c r="S862" s="74">
        <f t="shared" si="300"/>
        <v>82779</v>
      </c>
      <c r="T862" s="25">
        <f t="shared" si="303"/>
        <v>0</v>
      </c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>
        <f t="shared" si="304"/>
        <v>0</v>
      </c>
      <c r="AI862" s="25"/>
      <c r="AJ862" s="25"/>
      <c r="AK862" s="25"/>
      <c r="AL862" s="25"/>
      <c r="AM862" s="25"/>
      <c r="AN862" s="25"/>
      <c r="AO862" s="25"/>
      <c r="AP862" s="25"/>
      <c r="AQ862" s="38" t="s">
        <v>1296</v>
      </c>
      <c r="AR862" s="18"/>
      <c r="AS862" s="38"/>
      <c r="AT862" s="18"/>
      <c r="AU862" s="18" t="s">
        <v>1132</v>
      </c>
      <c r="AV862" s="18"/>
      <c r="AW862" s="18"/>
      <c r="AX862" s="76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</row>
    <row r="863" spans="1:75" s="11" customFormat="1" ht="45.75" customHeight="1" x14ac:dyDescent="0.25">
      <c r="A863" s="9"/>
      <c r="B863" s="61" t="s">
        <v>1431</v>
      </c>
      <c r="C863" s="73" t="s">
        <v>1327</v>
      </c>
      <c r="D863" s="9"/>
      <c r="E863" s="73"/>
      <c r="F863" s="9"/>
      <c r="G863" s="69" t="s">
        <v>908</v>
      </c>
      <c r="H863" s="71" t="s">
        <v>909</v>
      </c>
      <c r="I863" s="25">
        <v>0</v>
      </c>
      <c r="J863" s="25">
        <v>48140</v>
      </c>
      <c r="K863" s="25">
        <v>30760</v>
      </c>
      <c r="L863" s="25">
        <v>78900</v>
      </c>
      <c r="M863" s="26">
        <v>0.53700000000000003</v>
      </c>
      <c r="N863" s="27">
        <v>42343.262999999999</v>
      </c>
      <c r="O863" s="27">
        <v>10585.82</v>
      </c>
      <c r="P863" s="27">
        <v>10585.82</v>
      </c>
      <c r="Q863" s="27">
        <v>10585.82</v>
      </c>
      <c r="R863" s="27">
        <v>10585.82</v>
      </c>
      <c r="S863" s="74">
        <f t="shared" si="300"/>
        <v>78900</v>
      </c>
      <c r="T863" s="25">
        <f t="shared" si="303"/>
        <v>0</v>
      </c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>
        <f t="shared" si="304"/>
        <v>0</v>
      </c>
      <c r="AI863" s="25"/>
      <c r="AJ863" s="25"/>
      <c r="AK863" s="25"/>
      <c r="AL863" s="25"/>
      <c r="AM863" s="25"/>
      <c r="AN863" s="25"/>
      <c r="AO863" s="25"/>
      <c r="AP863" s="25"/>
      <c r="AQ863" s="38" t="s">
        <v>1126</v>
      </c>
      <c r="AR863" s="18" t="s">
        <v>1133</v>
      </c>
      <c r="AS863" s="38"/>
      <c r="AT863" s="18"/>
      <c r="AU863" s="18"/>
      <c r="AV863" s="18"/>
      <c r="AW863" s="18"/>
      <c r="AX863" s="76" t="s">
        <v>1374</v>
      </c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</row>
    <row r="864" spans="1:75" s="11" customFormat="1" ht="45.75" customHeight="1" x14ac:dyDescent="0.25">
      <c r="A864" s="9"/>
      <c r="B864" s="61" t="s">
        <v>1431</v>
      </c>
      <c r="C864" s="73" t="s">
        <v>1327</v>
      </c>
      <c r="D864" s="9"/>
      <c r="E864" s="73"/>
      <c r="F864" s="9"/>
      <c r="G864" s="69" t="s">
        <v>908</v>
      </c>
      <c r="H864" s="71" t="s">
        <v>910</v>
      </c>
      <c r="I864" s="25">
        <v>0</v>
      </c>
      <c r="J864" s="25">
        <v>65570</v>
      </c>
      <c r="K864" s="25">
        <v>94180</v>
      </c>
      <c r="L864" s="25">
        <v>159750</v>
      </c>
      <c r="M864" s="26">
        <v>0.14899999999999999</v>
      </c>
      <c r="N864" s="27">
        <v>23814.731199999998</v>
      </c>
      <c r="O864" s="27">
        <v>5953.68</v>
      </c>
      <c r="P864" s="27">
        <v>5953.68</v>
      </c>
      <c r="Q864" s="27">
        <v>5953.68</v>
      </c>
      <c r="R864" s="27">
        <v>5953.68</v>
      </c>
      <c r="S864" s="74">
        <f t="shared" si="300"/>
        <v>160150</v>
      </c>
      <c r="T864" s="25">
        <f t="shared" si="303"/>
        <v>400</v>
      </c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>
        <f t="shared" si="304"/>
        <v>400</v>
      </c>
      <c r="AI864" s="25"/>
      <c r="AJ864" s="25">
        <v>200</v>
      </c>
      <c r="AK864" s="25"/>
      <c r="AL864" s="25">
        <v>200</v>
      </c>
      <c r="AM864" s="25"/>
      <c r="AN864" s="25"/>
      <c r="AO864" s="25"/>
      <c r="AP864" s="25"/>
      <c r="AQ864" s="38" t="s">
        <v>1126</v>
      </c>
      <c r="AR864" s="18" t="s">
        <v>1133</v>
      </c>
      <c r="AS864" s="38"/>
      <c r="AT864" s="18"/>
      <c r="AU864" s="18"/>
      <c r="AV864" s="18"/>
      <c r="AW864" s="18"/>
      <c r="AX864" s="76" t="s">
        <v>1360</v>
      </c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</row>
    <row r="865" spans="1:75" s="11" customFormat="1" ht="45.75" customHeight="1" x14ac:dyDescent="0.25">
      <c r="A865" s="9"/>
      <c r="B865" s="61" t="s">
        <v>1431</v>
      </c>
      <c r="C865" s="73" t="s">
        <v>1327</v>
      </c>
      <c r="D865" s="9"/>
      <c r="E865" s="73"/>
      <c r="F865" s="9"/>
      <c r="G865" s="69" t="s">
        <v>908</v>
      </c>
      <c r="H865" s="71" t="s">
        <v>911</v>
      </c>
      <c r="I865" s="25">
        <v>0</v>
      </c>
      <c r="J865" s="25">
        <v>82220</v>
      </c>
      <c r="K865" s="25">
        <v>121080</v>
      </c>
      <c r="L865" s="25">
        <v>203300</v>
      </c>
      <c r="M865" s="26">
        <v>0.99</v>
      </c>
      <c r="N865" s="27">
        <v>201238.13140000001</v>
      </c>
      <c r="O865" s="27">
        <v>50309.53</v>
      </c>
      <c r="P865" s="27">
        <v>50309.53</v>
      </c>
      <c r="Q865" s="27">
        <v>50309.53</v>
      </c>
      <c r="R865" s="27">
        <v>50309.53</v>
      </c>
      <c r="S865" s="74">
        <f t="shared" si="300"/>
        <v>207800</v>
      </c>
      <c r="T865" s="25">
        <f t="shared" si="303"/>
        <v>4500</v>
      </c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>
        <f t="shared" si="304"/>
        <v>4500</v>
      </c>
      <c r="AI865" s="25">
        <v>500</v>
      </c>
      <c r="AJ865" s="25">
        <v>4000</v>
      </c>
      <c r="AK865" s="25"/>
      <c r="AL865" s="25"/>
      <c r="AM865" s="25"/>
      <c r="AN865" s="25"/>
      <c r="AO865" s="25"/>
      <c r="AP865" s="25"/>
      <c r="AQ865" s="38" t="s">
        <v>1126</v>
      </c>
      <c r="AR865" s="18" t="s">
        <v>1133</v>
      </c>
      <c r="AS865" s="38"/>
      <c r="AT865" s="18"/>
      <c r="AU865" s="18"/>
      <c r="AV865" s="18"/>
      <c r="AW865" s="18"/>
      <c r="AX865" s="76" t="s">
        <v>1374</v>
      </c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</row>
    <row r="866" spans="1:75" s="11" customFormat="1" ht="45.75" customHeight="1" x14ac:dyDescent="0.25">
      <c r="A866" s="9"/>
      <c r="B866" s="61" t="s">
        <v>1508</v>
      </c>
      <c r="C866" s="73" t="s">
        <v>1306</v>
      </c>
      <c r="D866" s="9"/>
      <c r="E866" s="73"/>
      <c r="F866" s="9"/>
      <c r="G866" s="69" t="s">
        <v>912</v>
      </c>
      <c r="H866" s="71" t="s">
        <v>335</v>
      </c>
      <c r="I866" s="25">
        <v>0</v>
      </c>
      <c r="J866" s="25">
        <v>1440450</v>
      </c>
      <c r="K866" s="25">
        <v>4329939</v>
      </c>
      <c r="L866" s="25">
        <v>5770389</v>
      </c>
      <c r="M866" s="26">
        <v>0.11</v>
      </c>
      <c r="N866" s="27">
        <v>636563.34770000004</v>
      </c>
      <c r="O866" s="27">
        <v>159140.84</v>
      </c>
      <c r="P866" s="27">
        <v>159140.84</v>
      </c>
      <c r="Q866" s="27">
        <v>159140.84</v>
      </c>
      <c r="R866" s="27">
        <v>159140.84</v>
      </c>
      <c r="S866" s="74">
        <f t="shared" si="300"/>
        <v>5785939</v>
      </c>
      <c r="T866" s="25">
        <f t="shared" si="303"/>
        <v>15550</v>
      </c>
      <c r="U866" s="25"/>
      <c r="V866" s="25"/>
      <c r="W866" s="25"/>
      <c r="X866" s="25"/>
      <c r="Y866" s="25"/>
      <c r="Z866" s="25">
        <v>300</v>
      </c>
      <c r="AA866" s="25"/>
      <c r="AB866" s="25"/>
      <c r="AC866" s="25"/>
      <c r="AD866" s="25"/>
      <c r="AE866" s="25">
        <v>10350</v>
      </c>
      <c r="AF866" s="25"/>
      <c r="AG866" s="25">
        <v>400</v>
      </c>
      <c r="AH866" s="25">
        <f t="shared" si="304"/>
        <v>4500</v>
      </c>
      <c r="AI866" s="25"/>
      <c r="AJ866" s="25">
        <v>1200</v>
      </c>
      <c r="AK866" s="25">
        <v>500</v>
      </c>
      <c r="AL866" s="25">
        <v>1000</v>
      </c>
      <c r="AM866" s="25"/>
      <c r="AN866" s="25"/>
      <c r="AO866" s="25">
        <v>300</v>
      </c>
      <c r="AP866" s="25">
        <v>1500</v>
      </c>
      <c r="AQ866" s="38" t="s">
        <v>1127</v>
      </c>
      <c r="AR866" s="18"/>
      <c r="AS866" s="38" t="s">
        <v>1134</v>
      </c>
      <c r="AT866" s="18"/>
      <c r="AU866" s="18"/>
      <c r="AV866" s="18"/>
      <c r="AW866" s="18"/>
      <c r="AX866" s="76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</row>
    <row r="867" spans="1:75" s="11" customFormat="1" ht="45.75" customHeight="1" x14ac:dyDescent="0.25">
      <c r="A867" s="9"/>
      <c r="B867" s="61" t="s">
        <v>1508</v>
      </c>
      <c r="C867" s="73" t="s">
        <v>1306</v>
      </c>
      <c r="D867" s="9"/>
      <c r="E867" s="73" t="s">
        <v>1473</v>
      </c>
      <c r="F867" s="9"/>
      <c r="G867" s="69" t="s">
        <v>912</v>
      </c>
      <c r="H867" s="71" t="s">
        <v>696</v>
      </c>
      <c r="I867" s="25">
        <v>0</v>
      </c>
      <c r="J867" s="25">
        <v>872180</v>
      </c>
      <c r="K867" s="25">
        <v>2429710</v>
      </c>
      <c r="L867" s="25">
        <f>J867+K867</f>
        <v>3301890</v>
      </c>
      <c r="M867" s="26">
        <v>0.13100000000000001</v>
      </c>
      <c r="N867" s="27">
        <f>L867*M867</f>
        <v>432547.59</v>
      </c>
      <c r="O867" s="27">
        <f>$N$867/4</f>
        <v>108136.89750000001</v>
      </c>
      <c r="P867" s="27">
        <f t="shared" ref="P867:R867" si="307">$N$867/4</f>
        <v>108136.89750000001</v>
      </c>
      <c r="Q867" s="27">
        <f t="shared" si="307"/>
        <v>108136.89750000001</v>
      </c>
      <c r="R867" s="27">
        <f t="shared" si="307"/>
        <v>108136.89750000001</v>
      </c>
      <c r="S867" s="74">
        <f t="shared" si="300"/>
        <v>3321940</v>
      </c>
      <c r="T867" s="25">
        <f t="shared" si="303"/>
        <v>20050</v>
      </c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>
        <v>6000</v>
      </c>
      <c r="AF867" s="25"/>
      <c r="AG867" s="25"/>
      <c r="AH867" s="25">
        <f t="shared" si="304"/>
        <v>14050</v>
      </c>
      <c r="AI867" s="25">
        <v>6300</v>
      </c>
      <c r="AJ867" s="25">
        <v>5800</v>
      </c>
      <c r="AK867" s="25">
        <v>150</v>
      </c>
      <c r="AL867" s="25">
        <v>1600</v>
      </c>
      <c r="AM867" s="25"/>
      <c r="AN867" s="25"/>
      <c r="AO867" s="25">
        <v>200</v>
      </c>
      <c r="AP867" s="25"/>
      <c r="AQ867" s="38" t="s">
        <v>1127</v>
      </c>
      <c r="AR867" s="18"/>
      <c r="AS867" s="38" t="s">
        <v>1134</v>
      </c>
      <c r="AT867" s="18"/>
      <c r="AU867" s="18"/>
      <c r="AV867" s="18"/>
      <c r="AW867" s="18"/>
      <c r="AX867" s="76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</row>
    <row r="868" spans="1:75" s="11" customFormat="1" ht="45.75" customHeight="1" x14ac:dyDescent="0.25">
      <c r="A868" s="9"/>
      <c r="B868" s="61" t="s">
        <v>1508</v>
      </c>
      <c r="C868" s="73" t="s">
        <v>1306</v>
      </c>
      <c r="D868" s="9"/>
      <c r="E868" s="73" t="s">
        <v>1473</v>
      </c>
      <c r="F868" s="9"/>
      <c r="G868" s="69" t="s">
        <v>912</v>
      </c>
      <c r="H868" s="71" t="s">
        <v>269</v>
      </c>
      <c r="I868" s="25">
        <v>0</v>
      </c>
      <c r="J868" s="25">
        <v>715960</v>
      </c>
      <c r="K868" s="25">
        <v>1985940</v>
      </c>
      <c r="L868" s="25">
        <f>J868+K868</f>
        <v>2701900</v>
      </c>
      <c r="M868" s="26">
        <v>0.14000000000000001</v>
      </c>
      <c r="N868" s="27">
        <f>L868*M868</f>
        <v>378266.00000000006</v>
      </c>
      <c r="O868" s="27">
        <f>$N$868/4</f>
        <v>94566.500000000015</v>
      </c>
      <c r="P868" s="27">
        <f>$N$868/4</f>
        <v>94566.500000000015</v>
      </c>
      <c r="Q868" s="27">
        <f>$N$868/4</f>
        <v>94566.500000000015</v>
      </c>
      <c r="R868" s="27">
        <f>$N$868/4</f>
        <v>94566.500000000015</v>
      </c>
      <c r="S868" s="74">
        <f t="shared" si="300"/>
        <v>2715760</v>
      </c>
      <c r="T868" s="25">
        <f t="shared" si="303"/>
        <v>13860</v>
      </c>
      <c r="U868" s="25"/>
      <c r="V868" s="25">
        <v>1900</v>
      </c>
      <c r="W868" s="25"/>
      <c r="X868" s="25"/>
      <c r="Y868" s="25"/>
      <c r="Z868" s="25"/>
      <c r="AA868" s="25"/>
      <c r="AB868" s="25"/>
      <c r="AC868" s="25"/>
      <c r="AD868" s="25"/>
      <c r="AE868" s="25">
        <v>4800</v>
      </c>
      <c r="AF868" s="25"/>
      <c r="AG868" s="25"/>
      <c r="AH868" s="25">
        <f t="shared" si="304"/>
        <v>7160</v>
      </c>
      <c r="AI868" s="25">
        <v>2400</v>
      </c>
      <c r="AJ868" s="25">
        <v>660</v>
      </c>
      <c r="AK868" s="25">
        <v>1500</v>
      </c>
      <c r="AL868" s="25">
        <v>1000</v>
      </c>
      <c r="AM868" s="25"/>
      <c r="AN868" s="25"/>
      <c r="AO868" s="25">
        <v>100</v>
      </c>
      <c r="AP868" s="25">
        <v>1500</v>
      </c>
      <c r="AQ868" s="38" t="s">
        <v>1127</v>
      </c>
      <c r="AR868" s="18"/>
      <c r="AS868" s="38" t="s">
        <v>1134</v>
      </c>
      <c r="AT868" s="18"/>
      <c r="AU868" s="18"/>
      <c r="AV868" s="18"/>
      <c r="AW868" s="18"/>
      <c r="AX868" s="76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</row>
    <row r="869" spans="1:75" s="11" customFormat="1" ht="20.25" customHeight="1" x14ac:dyDescent="0.25">
      <c r="A869" s="9"/>
      <c r="B869" s="61"/>
      <c r="C869" s="73"/>
      <c r="D869" s="9"/>
      <c r="E869" s="73"/>
      <c r="F869" s="87" t="s">
        <v>913</v>
      </c>
      <c r="G869" s="89" t="s">
        <v>914</v>
      </c>
      <c r="H869" s="71"/>
      <c r="I869" s="25"/>
      <c r="J869" s="25"/>
      <c r="K869" s="25"/>
      <c r="L869" s="25"/>
      <c r="M869" s="26"/>
      <c r="N869" s="27"/>
      <c r="O869" s="27"/>
      <c r="P869" s="27"/>
      <c r="Q869" s="27"/>
      <c r="R869" s="27"/>
      <c r="S869" s="74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>
        <f t="shared" si="304"/>
        <v>0</v>
      </c>
      <c r="AI869" s="25"/>
      <c r="AJ869" s="25"/>
      <c r="AK869" s="25"/>
      <c r="AL869" s="25"/>
      <c r="AM869" s="25"/>
      <c r="AN869" s="25"/>
      <c r="AO869" s="25"/>
      <c r="AP869" s="25"/>
      <c r="AQ869" s="38"/>
      <c r="AR869" s="18"/>
      <c r="AS869" s="38"/>
      <c r="AT869" s="18"/>
      <c r="AU869" s="18"/>
      <c r="AV869" s="18"/>
      <c r="AW869" s="18"/>
      <c r="AX869" s="76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</row>
    <row r="870" spans="1:75" s="11" customFormat="1" ht="45.75" customHeight="1" x14ac:dyDescent="0.25">
      <c r="A870" s="9"/>
      <c r="B870" s="61"/>
      <c r="C870" s="73" t="s">
        <v>1327</v>
      </c>
      <c r="D870" s="9"/>
      <c r="E870" s="73" t="s">
        <v>1734</v>
      </c>
      <c r="F870" s="9"/>
      <c r="G870" s="69" t="s">
        <v>1681</v>
      </c>
      <c r="H870" s="71" t="s">
        <v>1682</v>
      </c>
      <c r="I870" s="25">
        <v>0</v>
      </c>
      <c r="J870" s="25">
        <v>14280</v>
      </c>
      <c r="K870" s="25">
        <v>100</v>
      </c>
      <c r="L870" s="25">
        <f>J870+K870</f>
        <v>14380</v>
      </c>
      <c r="M870" s="26">
        <v>0.32100000000000001</v>
      </c>
      <c r="N870" s="27">
        <f>L870*M870</f>
        <v>4615.9800000000005</v>
      </c>
      <c r="O870" s="27">
        <f>$N$870/4</f>
        <v>1153.9950000000001</v>
      </c>
      <c r="P870" s="27">
        <f t="shared" ref="P870:R870" si="308">$N$870/4</f>
        <v>1153.9950000000001</v>
      </c>
      <c r="Q870" s="27">
        <f t="shared" si="308"/>
        <v>1153.9950000000001</v>
      </c>
      <c r="R870" s="27">
        <f t="shared" si="308"/>
        <v>1153.9950000000001</v>
      </c>
      <c r="S870" s="74">
        <f t="shared" ref="S870:S880" si="309">L870+T870</f>
        <v>14880</v>
      </c>
      <c r="T870" s="25">
        <f t="shared" ref="T870" si="310">U870+V870+W870+X870+Y870+Z870+AA870+AB870+AC870+AD870+AE870+AF870+AG870+AH870</f>
        <v>500</v>
      </c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>
        <f t="shared" si="304"/>
        <v>500</v>
      </c>
      <c r="AI870" s="25"/>
      <c r="AJ870" s="25">
        <v>500</v>
      </c>
      <c r="AK870" s="25"/>
      <c r="AL870" s="25"/>
      <c r="AM870" s="25"/>
      <c r="AN870" s="25"/>
      <c r="AO870" s="25"/>
      <c r="AP870" s="25"/>
      <c r="AQ870" s="38"/>
      <c r="AR870" s="18"/>
      <c r="AS870" s="38"/>
      <c r="AT870" s="18"/>
      <c r="AU870" s="18"/>
      <c r="AV870" s="18"/>
      <c r="AW870" s="18"/>
      <c r="AX870" s="76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</row>
    <row r="871" spans="1:75" s="11" customFormat="1" ht="45.75" customHeight="1" x14ac:dyDescent="0.25">
      <c r="A871" s="9"/>
      <c r="B871" s="61" t="s">
        <v>1464</v>
      </c>
      <c r="C871" s="73" t="s">
        <v>1327</v>
      </c>
      <c r="D871" s="9"/>
      <c r="E871" s="73"/>
      <c r="F871" s="9"/>
      <c r="G871" s="69" t="s">
        <v>915</v>
      </c>
      <c r="H871" s="71" t="s">
        <v>916</v>
      </c>
      <c r="I871" s="25">
        <v>0</v>
      </c>
      <c r="J871" s="25">
        <v>17918</v>
      </c>
      <c r="K871" s="25">
        <v>242656</v>
      </c>
      <c r="L871" s="25">
        <f>J871+K871</f>
        <v>260574</v>
      </c>
      <c r="M871" s="26">
        <v>1.109</v>
      </c>
      <c r="N871" s="27">
        <f>L871*M871</f>
        <v>288976.56599999999</v>
      </c>
      <c r="O871" s="27">
        <f>$N$871/4</f>
        <v>72244.141499999998</v>
      </c>
      <c r="P871" s="27">
        <f t="shared" ref="P871:R871" si="311">$N$871/4</f>
        <v>72244.141499999998</v>
      </c>
      <c r="Q871" s="27">
        <f t="shared" si="311"/>
        <v>72244.141499999998</v>
      </c>
      <c r="R871" s="27">
        <f t="shared" si="311"/>
        <v>72244.141499999998</v>
      </c>
      <c r="S871" s="74">
        <f t="shared" si="309"/>
        <v>261694</v>
      </c>
      <c r="T871" s="25">
        <f t="shared" si="303"/>
        <v>1120</v>
      </c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>
        <v>1120</v>
      </c>
      <c r="AF871" s="25"/>
      <c r="AG871" s="25"/>
      <c r="AH871" s="25">
        <f t="shared" si="304"/>
        <v>0</v>
      </c>
      <c r="AI871" s="25"/>
      <c r="AJ871" s="25"/>
      <c r="AK871" s="25"/>
      <c r="AL871" s="25"/>
      <c r="AM871" s="25"/>
      <c r="AN871" s="25"/>
      <c r="AO871" s="25"/>
      <c r="AP871" s="25"/>
      <c r="AQ871" s="38" t="s">
        <v>1296</v>
      </c>
      <c r="AR871" s="18"/>
      <c r="AS871" s="38"/>
      <c r="AT871" s="18"/>
      <c r="AU871" s="18" t="s">
        <v>1132</v>
      </c>
      <c r="AV871" s="18"/>
      <c r="AW871" s="18"/>
      <c r="AX871" s="76" t="s">
        <v>1385</v>
      </c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</row>
    <row r="872" spans="1:75" s="11" customFormat="1" ht="45.75" customHeight="1" x14ac:dyDescent="0.25">
      <c r="A872" s="9"/>
      <c r="B872" s="61" t="s">
        <v>1464</v>
      </c>
      <c r="C872" s="73" t="s">
        <v>1327</v>
      </c>
      <c r="D872" s="9"/>
      <c r="E872" s="73"/>
      <c r="F872" s="9"/>
      <c r="G872" s="69" t="s">
        <v>915</v>
      </c>
      <c r="H872" s="71" t="s">
        <v>917</v>
      </c>
      <c r="I872" s="25">
        <v>0</v>
      </c>
      <c r="J872" s="25">
        <v>43790</v>
      </c>
      <c r="K872" s="25">
        <v>322040</v>
      </c>
      <c r="L872" s="25">
        <f>J872+K872</f>
        <v>365830</v>
      </c>
      <c r="M872" s="26">
        <v>0.71</v>
      </c>
      <c r="N872" s="27">
        <f>L872*M872</f>
        <v>259739.3</v>
      </c>
      <c r="O872" s="27">
        <f>$N$872/4</f>
        <v>64934.824999999997</v>
      </c>
      <c r="P872" s="27">
        <f t="shared" ref="P872:R872" si="312">$N$872/4</f>
        <v>64934.824999999997</v>
      </c>
      <c r="Q872" s="27">
        <f t="shared" si="312"/>
        <v>64934.824999999997</v>
      </c>
      <c r="R872" s="27">
        <f t="shared" si="312"/>
        <v>64934.824999999997</v>
      </c>
      <c r="S872" s="74">
        <f t="shared" si="309"/>
        <v>367330</v>
      </c>
      <c r="T872" s="25">
        <f t="shared" si="303"/>
        <v>1500</v>
      </c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>
        <v>1400</v>
      </c>
      <c r="AF872" s="25"/>
      <c r="AG872" s="25"/>
      <c r="AH872" s="25">
        <f t="shared" si="304"/>
        <v>100</v>
      </c>
      <c r="AI872" s="25"/>
      <c r="AJ872" s="25"/>
      <c r="AK872" s="25">
        <v>100</v>
      </c>
      <c r="AL872" s="25"/>
      <c r="AM872" s="25"/>
      <c r="AN872" s="25"/>
      <c r="AO872" s="25"/>
      <c r="AP872" s="25"/>
      <c r="AQ872" s="38" t="s">
        <v>1296</v>
      </c>
      <c r="AR872" s="18"/>
      <c r="AS872" s="38"/>
      <c r="AT872" s="18"/>
      <c r="AU872" s="18" t="s">
        <v>1132</v>
      </c>
      <c r="AV872" s="18"/>
      <c r="AW872" s="18"/>
      <c r="AX872" s="76" t="s">
        <v>1385</v>
      </c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</row>
    <row r="873" spans="1:75" s="11" customFormat="1" ht="45.75" customHeight="1" x14ac:dyDescent="0.25">
      <c r="A873" s="9"/>
      <c r="B873" s="61" t="s">
        <v>1464</v>
      </c>
      <c r="C873" s="73" t="s">
        <v>1327</v>
      </c>
      <c r="D873" s="9"/>
      <c r="E873" s="73"/>
      <c r="F873" s="9"/>
      <c r="G873" s="69" t="s">
        <v>915</v>
      </c>
      <c r="H873" s="71" t="s">
        <v>918</v>
      </c>
      <c r="I873" s="25">
        <v>0</v>
      </c>
      <c r="J873" s="25">
        <v>7870</v>
      </c>
      <c r="K873" s="25">
        <v>122800</v>
      </c>
      <c r="L873" s="25">
        <v>130670</v>
      </c>
      <c r="M873" s="26">
        <v>0.501</v>
      </c>
      <c r="N873" s="27">
        <v>65451.5576</v>
      </c>
      <c r="O873" s="27">
        <v>16362.89</v>
      </c>
      <c r="P873" s="27">
        <v>16362.89</v>
      </c>
      <c r="Q873" s="27">
        <v>16362.89</v>
      </c>
      <c r="R873" s="27">
        <v>16362.89</v>
      </c>
      <c r="S873" s="74">
        <f t="shared" si="309"/>
        <v>131020</v>
      </c>
      <c r="T873" s="25">
        <f t="shared" si="303"/>
        <v>350</v>
      </c>
      <c r="U873" s="25"/>
      <c r="V873" s="25"/>
      <c r="W873" s="25"/>
      <c r="X873" s="25"/>
      <c r="Y873" s="25"/>
      <c r="Z873" s="25">
        <v>30</v>
      </c>
      <c r="AA873" s="25"/>
      <c r="AB873" s="25"/>
      <c r="AC873" s="25"/>
      <c r="AD873" s="25"/>
      <c r="AE873" s="25"/>
      <c r="AF873" s="25"/>
      <c r="AG873" s="25"/>
      <c r="AH873" s="25">
        <f t="shared" si="304"/>
        <v>320</v>
      </c>
      <c r="AI873" s="25"/>
      <c r="AJ873" s="25">
        <v>120</v>
      </c>
      <c r="AK873" s="25">
        <v>200</v>
      </c>
      <c r="AL873" s="25"/>
      <c r="AM873" s="25"/>
      <c r="AN873" s="25"/>
      <c r="AO873" s="25"/>
      <c r="AP873" s="25"/>
      <c r="AQ873" s="38" t="s">
        <v>1296</v>
      </c>
      <c r="AR873" s="18"/>
      <c r="AS873" s="38"/>
      <c r="AT873" s="18"/>
      <c r="AU873" s="18" t="s">
        <v>1132</v>
      </c>
      <c r="AV873" s="18"/>
      <c r="AW873" s="18"/>
      <c r="AX873" s="76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</row>
    <row r="874" spans="1:75" s="11" customFormat="1" ht="45.75" customHeight="1" x14ac:dyDescent="0.25">
      <c r="A874" s="9"/>
      <c r="B874" s="61" t="s">
        <v>1464</v>
      </c>
      <c r="C874" s="73" t="s">
        <v>1327</v>
      </c>
      <c r="D874" s="9"/>
      <c r="E874" s="73"/>
      <c r="F874" s="9"/>
      <c r="G874" s="69" t="s">
        <v>919</v>
      </c>
      <c r="H874" s="71" t="s">
        <v>696</v>
      </c>
      <c r="I874" s="25">
        <v>0</v>
      </c>
      <c r="J874" s="25">
        <v>31150</v>
      </c>
      <c r="K874" s="25">
        <v>530400</v>
      </c>
      <c r="L874" s="25">
        <v>561550</v>
      </c>
      <c r="M874" s="26">
        <v>0.41699999999999998</v>
      </c>
      <c r="N874" s="27">
        <v>234396.58549999999</v>
      </c>
      <c r="O874" s="27">
        <v>58599.15</v>
      </c>
      <c r="P874" s="27">
        <v>58599.15</v>
      </c>
      <c r="Q874" s="27">
        <v>58599.15</v>
      </c>
      <c r="R874" s="27">
        <v>58599.15</v>
      </c>
      <c r="S874" s="74">
        <f t="shared" si="309"/>
        <v>561800</v>
      </c>
      <c r="T874" s="25">
        <f t="shared" si="303"/>
        <v>250</v>
      </c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>
        <v>250</v>
      </c>
      <c r="AF874" s="25"/>
      <c r="AG874" s="25"/>
      <c r="AH874" s="25">
        <f t="shared" si="304"/>
        <v>0</v>
      </c>
      <c r="AI874" s="25"/>
      <c r="AJ874" s="25"/>
      <c r="AK874" s="25"/>
      <c r="AL874" s="25"/>
      <c r="AM874" s="25"/>
      <c r="AN874" s="25"/>
      <c r="AO874" s="25"/>
      <c r="AP874" s="25"/>
      <c r="AQ874" s="38" t="s">
        <v>1296</v>
      </c>
      <c r="AR874" s="18"/>
      <c r="AS874" s="38"/>
      <c r="AT874" s="18" t="s">
        <v>1170</v>
      </c>
      <c r="AU874" s="18"/>
      <c r="AV874" s="18"/>
      <c r="AW874" s="18"/>
      <c r="AX874" s="76" t="s">
        <v>1373</v>
      </c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</row>
    <row r="875" spans="1:75" s="11" customFormat="1" ht="45.75" customHeight="1" x14ac:dyDescent="0.25">
      <c r="A875" s="9"/>
      <c r="B875" s="61" t="s">
        <v>1464</v>
      </c>
      <c r="C875" s="73" t="s">
        <v>1327</v>
      </c>
      <c r="D875" s="9"/>
      <c r="E875" s="73" t="s">
        <v>1649</v>
      </c>
      <c r="F875" s="9"/>
      <c r="G875" s="69" t="s">
        <v>920</v>
      </c>
      <c r="H875" s="71" t="s">
        <v>921</v>
      </c>
      <c r="I875" s="25">
        <v>0</v>
      </c>
      <c r="J875" s="25">
        <v>6480</v>
      </c>
      <c r="K875" s="25">
        <v>0</v>
      </c>
      <c r="L875" s="25">
        <v>6480</v>
      </c>
      <c r="M875" s="26">
        <v>71.841999999999999</v>
      </c>
      <c r="N875" s="27">
        <f>L875*M875</f>
        <v>465536.16</v>
      </c>
      <c r="O875" s="27">
        <f>$N$875/4</f>
        <v>116384.04</v>
      </c>
      <c r="P875" s="27">
        <f t="shared" ref="P875:R875" si="313">$N$875/4</f>
        <v>116384.04</v>
      </c>
      <c r="Q875" s="27">
        <f t="shared" si="313"/>
        <v>116384.04</v>
      </c>
      <c r="R875" s="27">
        <f t="shared" si="313"/>
        <v>116384.04</v>
      </c>
      <c r="S875" s="74">
        <f t="shared" si="309"/>
        <v>6850</v>
      </c>
      <c r="T875" s="25">
        <f t="shared" si="303"/>
        <v>370</v>
      </c>
      <c r="U875" s="25"/>
      <c r="V875" s="25"/>
      <c r="W875" s="25">
        <v>370</v>
      </c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>
        <f t="shared" si="304"/>
        <v>0</v>
      </c>
      <c r="AI875" s="25"/>
      <c r="AJ875" s="25"/>
      <c r="AK875" s="25"/>
      <c r="AL875" s="25"/>
      <c r="AM875" s="25"/>
      <c r="AN875" s="25"/>
      <c r="AO875" s="25"/>
      <c r="AP875" s="25"/>
      <c r="AQ875" s="38" t="s">
        <v>1296</v>
      </c>
      <c r="AR875" s="18"/>
      <c r="AS875" s="38"/>
      <c r="AT875" s="18"/>
      <c r="AU875" s="18" t="s">
        <v>1132</v>
      </c>
      <c r="AV875" s="18"/>
      <c r="AW875" s="18"/>
      <c r="AX875" s="76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</row>
    <row r="876" spans="1:75" s="11" customFormat="1" ht="45.75" customHeight="1" x14ac:dyDescent="0.25">
      <c r="A876" s="9"/>
      <c r="B876" s="61" t="s">
        <v>1509</v>
      </c>
      <c r="C876" s="73" t="s">
        <v>1306</v>
      </c>
      <c r="D876" s="9"/>
      <c r="E876" s="73"/>
      <c r="F876" s="9"/>
      <c r="G876" s="69" t="s">
        <v>922</v>
      </c>
      <c r="H876" s="71" t="s">
        <v>696</v>
      </c>
      <c r="I876" s="25">
        <v>0</v>
      </c>
      <c r="J876" s="25">
        <v>73740</v>
      </c>
      <c r="K876" s="25">
        <v>68710</v>
      </c>
      <c r="L876" s="25">
        <f>J876+K876</f>
        <v>142450</v>
      </c>
      <c r="M876" s="26">
        <v>0.78700000000000003</v>
      </c>
      <c r="N876" s="27">
        <f>L876*M876</f>
        <v>112108.15000000001</v>
      </c>
      <c r="O876" s="27">
        <f>$N$876/4</f>
        <v>28027.037500000002</v>
      </c>
      <c r="P876" s="27">
        <f t="shared" ref="P876:R876" si="314">$N$876/4</f>
        <v>28027.037500000002</v>
      </c>
      <c r="Q876" s="27">
        <f t="shared" si="314"/>
        <v>28027.037500000002</v>
      </c>
      <c r="R876" s="27">
        <f t="shared" si="314"/>
        <v>28027.037500000002</v>
      </c>
      <c r="S876" s="74">
        <f t="shared" si="309"/>
        <v>142570</v>
      </c>
      <c r="T876" s="25">
        <f t="shared" si="303"/>
        <v>120</v>
      </c>
      <c r="U876" s="25"/>
      <c r="V876" s="25">
        <v>60</v>
      </c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>
        <f t="shared" si="304"/>
        <v>60</v>
      </c>
      <c r="AI876" s="25"/>
      <c r="AJ876" s="25">
        <v>60</v>
      </c>
      <c r="AK876" s="25"/>
      <c r="AL876" s="25"/>
      <c r="AM876" s="25"/>
      <c r="AN876" s="25"/>
      <c r="AO876" s="25"/>
      <c r="AP876" s="25"/>
      <c r="AQ876" s="38" t="s">
        <v>1296</v>
      </c>
      <c r="AR876" s="18"/>
      <c r="AS876" s="38"/>
      <c r="AT876" s="18"/>
      <c r="AU876" s="18" t="s">
        <v>1132</v>
      </c>
      <c r="AV876" s="18"/>
      <c r="AW876" s="18"/>
      <c r="AX876" s="76" t="s">
        <v>1359</v>
      </c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</row>
    <row r="877" spans="1:75" s="11" customFormat="1" ht="45.75" customHeight="1" x14ac:dyDescent="0.25">
      <c r="A877" s="9"/>
      <c r="B877" s="61" t="s">
        <v>1510</v>
      </c>
      <c r="C877" s="73" t="s">
        <v>1306</v>
      </c>
      <c r="D877" s="9"/>
      <c r="E877" s="73"/>
      <c r="F877" s="9"/>
      <c r="G877" s="69" t="s">
        <v>922</v>
      </c>
      <c r="H877" s="71" t="s">
        <v>269</v>
      </c>
      <c r="I877" s="25">
        <v>0</v>
      </c>
      <c r="J877" s="25">
        <v>103102</v>
      </c>
      <c r="K877" s="25">
        <v>277480</v>
      </c>
      <c r="L877" s="25">
        <v>380582</v>
      </c>
      <c r="M877" s="26">
        <v>0.47099999999999997</v>
      </c>
      <c r="N877" s="27">
        <v>179283.42679999999</v>
      </c>
      <c r="O877" s="27">
        <v>44820.86</v>
      </c>
      <c r="P877" s="27">
        <v>44820.86</v>
      </c>
      <c r="Q877" s="27">
        <v>44820.86</v>
      </c>
      <c r="R877" s="27">
        <v>44820.86</v>
      </c>
      <c r="S877" s="74">
        <f t="shared" si="309"/>
        <v>383452</v>
      </c>
      <c r="T877" s="25">
        <f t="shared" si="303"/>
        <v>2870</v>
      </c>
      <c r="U877" s="25"/>
      <c r="V877" s="25"/>
      <c r="W877" s="25"/>
      <c r="X877" s="25"/>
      <c r="Y877" s="25"/>
      <c r="Z877" s="25">
        <v>280</v>
      </c>
      <c r="AA877" s="25"/>
      <c r="AB877" s="25"/>
      <c r="AC877" s="25"/>
      <c r="AD877" s="25"/>
      <c r="AE877" s="25">
        <v>840</v>
      </c>
      <c r="AF877" s="25"/>
      <c r="AG877" s="25"/>
      <c r="AH877" s="25">
        <f t="shared" si="304"/>
        <v>1750</v>
      </c>
      <c r="AI877" s="25">
        <v>90</v>
      </c>
      <c r="AJ877" s="25">
        <v>560</v>
      </c>
      <c r="AK877" s="25">
        <v>1100</v>
      </c>
      <c r="AL877" s="25"/>
      <c r="AM877" s="25"/>
      <c r="AN877" s="25"/>
      <c r="AO877" s="25"/>
      <c r="AP877" s="25"/>
      <c r="AQ877" s="38" t="s">
        <v>1127</v>
      </c>
      <c r="AR877" s="18"/>
      <c r="AS877" s="38" t="s">
        <v>1134</v>
      </c>
      <c r="AT877" s="18"/>
      <c r="AU877" s="18"/>
      <c r="AV877" s="18"/>
      <c r="AW877" s="18">
        <v>45312</v>
      </c>
      <c r="AX877" s="76" t="s">
        <v>1401</v>
      </c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</row>
    <row r="878" spans="1:75" s="11" customFormat="1" ht="45.75" customHeight="1" x14ac:dyDescent="0.25">
      <c r="A878" s="9"/>
      <c r="B878" s="61" t="s">
        <v>1462</v>
      </c>
      <c r="C878" s="73" t="s">
        <v>1327</v>
      </c>
      <c r="D878" s="9"/>
      <c r="E878" s="73"/>
      <c r="F878" s="9"/>
      <c r="G878" s="69" t="s">
        <v>923</v>
      </c>
      <c r="H878" s="71" t="s">
        <v>548</v>
      </c>
      <c r="I878" s="25">
        <v>0</v>
      </c>
      <c r="J878" s="25">
        <v>15220</v>
      </c>
      <c r="K878" s="25">
        <v>312630</v>
      </c>
      <c r="L878" s="25">
        <v>327850</v>
      </c>
      <c r="M878" s="26">
        <v>1.9590000000000001</v>
      </c>
      <c r="N878" s="27">
        <v>642207.49719999998</v>
      </c>
      <c r="O878" s="27">
        <v>160551.87</v>
      </c>
      <c r="P878" s="27">
        <v>160551.87</v>
      </c>
      <c r="Q878" s="27">
        <v>160551.87</v>
      </c>
      <c r="R878" s="27">
        <v>160551.87</v>
      </c>
      <c r="S878" s="74">
        <f t="shared" si="309"/>
        <v>328030</v>
      </c>
      <c r="T878" s="25">
        <f t="shared" si="303"/>
        <v>180</v>
      </c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>
        <v>180</v>
      </c>
      <c r="AF878" s="25"/>
      <c r="AG878" s="25"/>
      <c r="AH878" s="25">
        <f t="shared" si="304"/>
        <v>0</v>
      </c>
      <c r="AI878" s="25"/>
      <c r="AJ878" s="25"/>
      <c r="AK878" s="25"/>
      <c r="AL878" s="25"/>
      <c r="AM878" s="25"/>
      <c r="AN878" s="25"/>
      <c r="AO878" s="25"/>
      <c r="AP878" s="25"/>
      <c r="AQ878" s="38" t="s">
        <v>1296</v>
      </c>
      <c r="AR878" s="18"/>
      <c r="AS878" s="38"/>
      <c r="AT878" s="18"/>
      <c r="AU878" s="18" t="s">
        <v>1132</v>
      </c>
      <c r="AV878" s="18"/>
      <c r="AW878" s="18"/>
      <c r="AX878" s="76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</row>
    <row r="879" spans="1:75" s="11" customFormat="1" ht="45.75" customHeight="1" x14ac:dyDescent="0.25">
      <c r="A879" s="9"/>
      <c r="B879" s="61" t="s">
        <v>1462</v>
      </c>
      <c r="C879" s="73" t="s">
        <v>1327</v>
      </c>
      <c r="D879" s="9"/>
      <c r="E879" s="73"/>
      <c r="F879" s="9"/>
      <c r="G879" s="69" t="s">
        <v>923</v>
      </c>
      <c r="H879" s="71" t="s">
        <v>269</v>
      </c>
      <c r="I879" s="25">
        <v>0</v>
      </c>
      <c r="J879" s="25">
        <v>46680</v>
      </c>
      <c r="K879" s="25">
        <v>331490</v>
      </c>
      <c r="L879" s="25">
        <v>378170</v>
      </c>
      <c r="M879" s="26">
        <v>1.038</v>
      </c>
      <c r="N879" s="27">
        <v>392374.82150000002</v>
      </c>
      <c r="O879" s="27">
        <v>98093.71</v>
      </c>
      <c r="P879" s="27">
        <v>98093.71</v>
      </c>
      <c r="Q879" s="27">
        <v>98093.71</v>
      </c>
      <c r="R879" s="27">
        <v>98093.71</v>
      </c>
      <c r="S879" s="74">
        <f t="shared" si="309"/>
        <v>378570</v>
      </c>
      <c r="T879" s="25">
        <f t="shared" si="303"/>
        <v>400</v>
      </c>
      <c r="U879" s="25"/>
      <c r="V879" s="25"/>
      <c r="W879" s="25"/>
      <c r="X879" s="25"/>
      <c r="Y879" s="25"/>
      <c r="Z879" s="25">
        <v>100</v>
      </c>
      <c r="AA879" s="25"/>
      <c r="AB879" s="25"/>
      <c r="AC879" s="25"/>
      <c r="AD879" s="25"/>
      <c r="AE879" s="25"/>
      <c r="AF879" s="25"/>
      <c r="AG879" s="25"/>
      <c r="AH879" s="25">
        <f t="shared" si="304"/>
        <v>300</v>
      </c>
      <c r="AI879" s="25"/>
      <c r="AJ879" s="25"/>
      <c r="AK879" s="25">
        <v>300</v>
      </c>
      <c r="AL879" s="25"/>
      <c r="AM879" s="25"/>
      <c r="AN879" s="25"/>
      <c r="AO879" s="25"/>
      <c r="AP879" s="25"/>
      <c r="AQ879" s="38" t="s">
        <v>1296</v>
      </c>
      <c r="AR879" s="18"/>
      <c r="AS879" s="38"/>
      <c r="AT879" s="18"/>
      <c r="AU879" s="18" t="s">
        <v>1132</v>
      </c>
      <c r="AV879" s="18"/>
      <c r="AW879" s="18"/>
      <c r="AX879" s="76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</row>
    <row r="880" spans="1:75" s="11" customFormat="1" ht="45.75" customHeight="1" x14ac:dyDescent="0.25">
      <c r="A880" s="9"/>
      <c r="B880" s="61" t="s">
        <v>1435</v>
      </c>
      <c r="C880" s="73" t="s">
        <v>1327</v>
      </c>
      <c r="D880" s="9"/>
      <c r="E880" s="73"/>
      <c r="F880" s="9"/>
      <c r="G880" s="69" t="s">
        <v>924</v>
      </c>
      <c r="H880" s="71" t="s">
        <v>560</v>
      </c>
      <c r="I880" s="25">
        <v>0</v>
      </c>
      <c r="J880" s="25">
        <v>79610</v>
      </c>
      <c r="K880" s="25">
        <v>654970</v>
      </c>
      <c r="L880" s="25">
        <v>734580</v>
      </c>
      <c r="M880" s="26">
        <v>0.35499999999999998</v>
      </c>
      <c r="N880" s="27">
        <v>260627.88209999999</v>
      </c>
      <c r="O880" s="27">
        <v>65156.97</v>
      </c>
      <c r="P880" s="27">
        <v>65156.97</v>
      </c>
      <c r="Q880" s="27">
        <v>65156.97</v>
      </c>
      <c r="R880" s="27">
        <v>65156.97</v>
      </c>
      <c r="S880" s="74">
        <f t="shared" si="309"/>
        <v>734730</v>
      </c>
      <c r="T880" s="25">
        <f t="shared" si="303"/>
        <v>150</v>
      </c>
      <c r="U880" s="25"/>
      <c r="V880" s="25"/>
      <c r="W880" s="25"/>
      <c r="X880" s="25"/>
      <c r="Y880" s="25"/>
      <c r="Z880" s="25">
        <v>50</v>
      </c>
      <c r="AA880" s="25"/>
      <c r="AB880" s="25"/>
      <c r="AC880" s="25"/>
      <c r="AD880" s="25"/>
      <c r="AE880" s="25"/>
      <c r="AF880" s="25"/>
      <c r="AG880" s="25"/>
      <c r="AH880" s="25">
        <f t="shared" si="304"/>
        <v>100</v>
      </c>
      <c r="AI880" s="25"/>
      <c r="AJ880" s="25"/>
      <c r="AK880" s="25">
        <v>100</v>
      </c>
      <c r="AL880" s="25"/>
      <c r="AM880" s="25"/>
      <c r="AN880" s="25"/>
      <c r="AO880" s="25"/>
      <c r="AP880" s="25"/>
      <c r="AQ880" s="38" t="s">
        <v>1126</v>
      </c>
      <c r="AR880" s="18"/>
      <c r="AS880" s="38"/>
      <c r="AT880" s="18"/>
      <c r="AU880" s="18" t="s">
        <v>1301</v>
      </c>
      <c r="AV880" s="18"/>
      <c r="AW880" s="18"/>
      <c r="AX880" s="76" t="s">
        <v>1400</v>
      </c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</row>
    <row r="881" spans="1:75" s="11" customFormat="1" ht="20.25" customHeight="1" x14ac:dyDescent="0.25">
      <c r="A881" s="9"/>
      <c r="B881" s="61"/>
      <c r="C881" s="73"/>
      <c r="D881" s="9"/>
      <c r="E881" s="73"/>
      <c r="F881" s="87" t="s">
        <v>925</v>
      </c>
      <c r="G881" s="89" t="s">
        <v>926</v>
      </c>
      <c r="H881" s="71"/>
      <c r="I881" s="25"/>
      <c r="J881" s="25"/>
      <c r="K881" s="25"/>
      <c r="L881" s="25"/>
      <c r="M881" s="26"/>
      <c r="N881" s="27"/>
      <c r="O881" s="27"/>
      <c r="P881" s="27"/>
      <c r="Q881" s="27"/>
      <c r="R881" s="27"/>
      <c r="S881" s="74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38"/>
      <c r="AR881" s="18"/>
      <c r="AS881" s="38"/>
      <c r="AT881" s="18"/>
      <c r="AU881" s="18"/>
      <c r="AV881" s="18"/>
      <c r="AW881" s="18"/>
      <c r="AX881" s="76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</row>
    <row r="882" spans="1:75" s="11" customFormat="1" ht="45.75" customHeight="1" x14ac:dyDescent="0.25">
      <c r="A882" s="9"/>
      <c r="B882" s="61" t="s">
        <v>1442</v>
      </c>
      <c r="C882" s="73" t="s">
        <v>1327</v>
      </c>
      <c r="D882" s="9"/>
      <c r="E882" s="73" t="s">
        <v>1647</v>
      </c>
      <c r="F882" s="9"/>
      <c r="G882" s="69" t="s">
        <v>820</v>
      </c>
      <c r="H882" s="71" t="s">
        <v>927</v>
      </c>
      <c r="I882" s="25">
        <v>89882</v>
      </c>
      <c r="J882" s="25">
        <v>0</v>
      </c>
      <c r="K882" s="25">
        <v>0</v>
      </c>
      <c r="L882" s="25">
        <v>89882</v>
      </c>
      <c r="M882" s="26">
        <v>2.4689999999999999</v>
      </c>
      <c r="N882" s="27">
        <f>L882*M882</f>
        <v>221918.658</v>
      </c>
      <c r="O882" s="27">
        <f>$N$882/4</f>
        <v>55479.664499999999</v>
      </c>
      <c r="P882" s="27">
        <f t="shared" ref="P882:R882" si="315">$N$882/4</f>
        <v>55479.664499999999</v>
      </c>
      <c r="Q882" s="27">
        <f t="shared" si="315"/>
        <v>55479.664499999999</v>
      </c>
      <c r="R882" s="27">
        <f t="shared" si="315"/>
        <v>55479.664499999999</v>
      </c>
      <c r="S882" s="74">
        <f t="shared" ref="S882:S889" si="316">L882+T882</f>
        <v>89882</v>
      </c>
      <c r="T882" s="25">
        <f t="shared" si="303"/>
        <v>0</v>
      </c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>
        <f t="shared" si="304"/>
        <v>0</v>
      </c>
      <c r="AI882" s="25"/>
      <c r="AJ882" s="25"/>
      <c r="AK882" s="25"/>
      <c r="AL882" s="25"/>
      <c r="AM882" s="25"/>
      <c r="AN882" s="25"/>
      <c r="AO882" s="25"/>
      <c r="AP882" s="25"/>
      <c r="AQ882" s="38" t="s">
        <v>1296</v>
      </c>
      <c r="AR882" s="18"/>
      <c r="AS882" s="38"/>
      <c r="AT882" s="18"/>
      <c r="AU882" s="18" t="s">
        <v>1132</v>
      </c>
      <c r="AV882" s="18"/>
      <c r="AW882" s="18">
        <v>45305</v>
      </c>
      <c r="AX882" s="76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</row>
    <row r="883" spans="1:75" s="11" customFormat="1" ht="45.75" customHeight="1" x14ac:dyDescent="0.25">
      <c r="A883" s="9"/>
      <c r="B883" s="61" t="s">
        <v>1442</v>
      </c>
      <c r="C883" s="73" t="s">
        <v>1327</v>
      </c>
      <c r="D883" s="9"/>
      <c r="E883" s="73" t="s">
        <v>1647</v>
      </c>
      <c r="F883" s="9"/>
      <c r="G883" s="69" t="s">
        <v>820</v>
      </c>
      <c r="H883" s="71" t="s">
        <v>928</v>
      </c>
      <c r="I883" s="25">
        <v>53656</v>
      </c>
      <c r="J883" s="25">
        <v>0</v>
      </c>
      <c r="K883" s="25">
        <v>0</v>
      </c>
      <c r="L883" s="25">
        <v>53656</v>
      </c>
      <c r="M883" s="26">
        <v>2.4809999999999999</v>
      </c>
      <c r="N883" s="27">
        <f>L883*M883</f>
        <v>133120.53599999999</v>
      </c>
      <c r="O883" s="27">
        <f>$N$883/4</f>
        <v>33280.133999999998</v>
      </c>
      <c r="P883" s="27">
        <f t="shared" ref="P883:R883" si="317">$N$883/4</f>
        <v>33280.133999999998</v>
      </c>
      <c r="Q883" s="27">
        <f t="shared" si="317"/>
        <v>33280.133999999998</v>
      </c>
      <c r="R883" s="27">
        <f t="shared" si="317"/>
        <v>33280.133999999998</v>
      </c>
      <c r="S883" s="74">
        <f t="shared" si="316"/>
        <v>53656</v>
      </c>
      <c r="T883" s="25">
        <f t="shared" si="303"/>
        <v>0</v>
      </c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>
        <f t="shared" si="304"/>
        <v>0</v>
      </c>
      <c r="AI883" s="25"/>
      <c r="AJ883" s="25"/>
      <c r="AK883" s="25"/>
      <c r="AL883" s="25"/>
      <c r="AM883" s="25"/>
      <c r="AN883" s="25"/>
      <c r="AO883" s="25"/>
      <c r="AP883" s="25"/>
      <c r="AQ883" s="38" t="s">
        <v>1296</v>
      </c>
      <c r="AR883" s="18"/>
      <c r="AS883" s="38"/>
      <c r="AT883" s="18"/>
      <c r="AU883" s="18" t="s">
        <v>1132</v>
      </c>
      <c r="AV883" s="18"/>
      <c r="AW883" s="18">
        <v>45305</v>
      </c>
      <c r="AX883" s="76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</row>
    <row r="884" spans="1:75" s="11" customFormat="1" ht="45.75" customHeight="1" x14ac:dyDescent="0.25">
      <c r="A884" s="9"/>
      <c r="B884" s="61"/>
      <c r="C884" s="73" t="s">
        <v>1327</v>
      </c>
      <c r="D884" s="9"/>
      <c r="E884" s="73" t="s">
        <v>1768</v>
      </c>
      <c r="F884" s="9"/>
      <c r="G884" s="69" t="s">
        <v>1675</v>
      </c>
      <c r="H884" s="71" t="s">
        <v>1676</v>
      </c>
      <c r="I884" s="25">
        <v>0</v>
      </c>
      <c r="J884" s="25">
        <v>371850</v>
      </c>
      <c r="K884" s="25">
        <v>25350</v>
      </c>
      <c r="L884" s="25">
        <f>J884+K884</f>
        <v>397200</v>
      </c>
      <c r="M884" s="26">
        <v>0.193</v>
      </c>
      <c r="N884" s="27">
        <f>L884*M884</f>
        <v>76659.600000000006</v>
      </c>
      <c r="O884" s="27">
        <f>$N$884/4</f>
        <v>19164.900000000001</v>
      </c>
      <c r="P884" s="27">
        <f t="shared" ref="P884:R884" si="318">$N$884/4</f>
        <v>19164.900000000001</v>
      </c>
      <c r="Q884" s="27">
        <f t="shared" si="318"/>
        <v>19164.900000000001</v>
      </c>
      <c r="R884" s="27">
        <f t="shared" si="318"/>
        <v>19164.900000000001</v>
      </c>
      <c r="S884" s="74">
        <f t="shared" si="316"/>
        <v>397200</v>
      </c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38"/>
      <c r="AR884" s="18"/>
      <c r="AS884" s="38"/>
      <c r="AT884" s="18"/>
      <c r="AU884" s="18"/>
      <c r="AV884" s="18"/>
      <c r="AW884" s="18"/>
      <c r="AX884" s="76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</row>
    <row r="885" spans="1:75" s="11" customFormat="1" ht="45.75" customHeight="1" x14ac:dyDescent="0.25">
      <c r="A885" s="9"/>
      <c r="B885" s="61"/>
      <c r="C885" s="73" t="s">
        <v>1327</v>
      </c>
      <c r="D885" s="9"/>
      <c r="E885" s="73" t="s">
        <v>1768</v>
      </c>
      <c r="F885" s="9"/>
      <c r="G885" s="69" t="s">
        <v>1675</v>
      </c>
      <c r="H885" s="71" t="s">
        <v>1677</v>
      </c>
      <c r="I885" s="25">
        <v>0</v>
      </c>
      <c r="J885" s="25">
        <v>12930</v>
      </c>
      <c r="K885" s="25">
        <v>1500</v>
      </c>
      <c r="L885" s="25">
        <f>J885+K885</f>
        <v>14430</v>
      </c>
      <c r="M885" s="26">
        <v>15.028</v>
      </c>
      <c r="N885" s="27">
        <f>L885*M885</f>
        <v>216854.04</v>
      </c>
      <c r="O885" s="27">
        <f>$N$885/4</f>
        <v>54213.51</v>
      </c>
      <c r="P885" s="27">
        <f t="shared" ref="P885:R885" si="319">$N$885/4</f>
        <v>54213.51</v>
      </c>
      <c r="Q885" s="27">
        <f t="shared" si="319"/>
        <v>54213.51</v>
      </c>
      <c r="R885" s="27">
        <f t="shared" si="319"/>
        <v>54213.51</v>
      </c>
      <c r="S885" s="74">
        <f t="shared" si="316"/>
        <v>14430</v>
      </c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38"/>
      <c r="AR885" s="18"/>
      <c r="AS885" s="38"/>
      <c r="AT885" s="18"/>
      <c r="AU885" s="18"/>
      <c r="AV885" s="18"/>
      <c r="AW885" s="18"/>
      <c r="AX885" s="76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</row>
    <row r="886" spans="1:75" s="11" customFormat="1" ht="45.75" customHeight="1" x14ac:dyDescent="0.25">
      <c r="A886" s="9"/>
      <c r="B886" s="61" t="s">
        <v>1442</v>
      </c>
      <c r="C886" s="73" t="s">
        <v>1327</v>
      </c>
      <c r="D886" s="9"/>
      <c r="E886" s="73"/>
      <c r="F886" s="9"/>
      <c r="G886" s="69" t="s">
        <v>929</v>
      </c>
      <c r="H886" s="71" t="s">
        <v>930</v>
      </c>
      <c r="I886" s="25">
        <v>3787</v>
      </c>
      <c r="J886" s="25">
        <v>0</v>
      </c>
      <c r="K886" s="25">
        <v>0</v>
      </c>
      <c r="L886" s="25">
        <v>3787</v>
      </c>
      <c r="M886" s="26">
        <v>398.173</v>
      </c>
      <c r="N886" s="27">
        <v>1507882.5219000001</v>
      </c>
      <c r="O886" s="27">
        <v>376970.63</v>
      </c>
      <c r="P886" s="27">
        <v>376970.63</v>
      </c>
      <c r="Q886" s="27">
        <v>376970.63</v>
      </c>
      <c r="R886" s="27">
        <v>376970.63</v>
      </c>
      <c r="S886" s="74">
        <f t="shared" si="316"/>
        <v>3787</v>
      </c>
      <c r="T886" s="25">
        <f t="shared" si="303"/>
        <v>0</v>
      </c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>
        <f t="shared" si="304"/>
        <v>0</v>
      </c>
      <c r="AI886" s="25"/>
      <c r="AJ886" s="25"/>
      <c r="AK886" s="25"/>
      <c r="AL886" s="25"/>
      <c r="AM886" s="25"/>
      <c r="AN886" s="25"/>
      <c r="AO886" s="25"/>
      <c r="AP886" s="25"/>
      <c r="AQ886" s="38" t="s">
        <v>1296</v>
      </c>
      <c r="AR886" s="18"/>
      <c r="AS886" s="38"/>
      <c r="AT886" s="18"/>
      <c r="AU886" s="18" t="s">
        <v>1132</v>
      </c>
      <c r="AV886" s="18"/>
      <c r="AW886" s="18"/>
      <c r="AX886" s="76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</row>
    <row r="887" spans="1:75" s="11" customFormat="1" ht="45.75" customHeight="1" x14ac:dyDescent="0.25">
      <c r="A887" s="9"/>
      <c r="B887" s="61"/>
      <c r="C887" s="73"/>
      <c r="D887" s="9"/>
      <c r="E887" s="73" t="s">
        <v>1641</v>
      </c>
      <c r="F887" s="9"/>
      <c r="G887" s="69" t="s">
        <v>1637</v>
      </c>
      <c r="H887" s="71" t="s">
        <v>930</v>
      </c>
      <c r="I887" s="25">
        <v>1670</v>
      </c>
      <c r="J887" s="25">
        <v>0</v>
      </c>
      <c r="K887" s="25">
        <v>0</v>
      </c>
      <c r="L887" s="25">
        <v>1670</v>
      </c>
      <c r="M887" s="26">
        <v>358.83</v>
      </c>
      <c r="N887" s="27">
        <v>599251.18000000005</v>
      </c>
      <c r="O887" s="27">
        <v>599251.18000000005</v>
      </c>
      <c r="P887" s="27"/>
      <c r="Q887" s="27"/>
      <c r="R887" s="27"/>
      <c r="S887" s="74">
        <f t="shared" si="316"/>
        <v>1670</v>
      </c>
      <c r="T887" s="25">
        <f t="shared" ref="T887" si="320">U887+V887+W887+X887+Y887+Z887+AA887+AB887+AC887+AD887+AE887+AF887+AG887+AH887</f>
        <v>0</v>
      </c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38"/>
      <c r="AR887" s="18"/>
      <c r="AS887" s="38"/>
      <c r="AT887" s="18"/>
      <c r="AU887" s="18"/>
      <c r="AV887" s="18"/>
      <c r="AW887" s="18"/>
      <c r="AX887" s="76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</row>
    <row r="888" spans="1:75" s="11" customFormat="1" ht="45.75" customHeight="1" x14ac:dyDescent="0.25">
      <c r="A888" s="9"/>
      <c r="B888" s="61" t="s">
        <v>1426</v>
      </c>
      <c r="C888" s="73" t="s">
        <v>1327</v>
      </c>
      <c r="D888" s="9"/>
      <c r="E888" s="73" t="s">
        <v>1769</v>
      </c>
      <c r="F888" s="9"/>
      <c r="G888" s="69" t="s">
        <v>931</v>
      </c>
      <c r="H888" s="71" t="s">
        <v>932</v>
      </c>
      <c r="I888" s="25">
        <v>0</v>
      </c>
      <c r="J888" s="25">
        <v>0</v>
      </c>
      <c r="K888" s="25">
        <v>0</v>
      </c>
      <c r="L888" s="25">
        <v>0</v>
      </c>
      <c r="M888" s="26">
        <v>0.247</v>
      </c>
      <c r="N888" s="27">
        <v>0</v>
      </c>
      <c r="O888" s="27">
        <v>0</v>
      </c>
      <c r="P888" s="27">
        <v>0</v>
      </c>
      <c r="Q888" s="27">
        <v>0</v>
      </c>
      <c r="R888" s="27">
        <v>0</v>
      </c>
      <c r="S888" s="74">
        <f t="shared" si="316"/>
        <v>1720</v>
      </c>
      <c r="T888" s="25">
        <f t="shared" si="303"/>
        <v>1720</v>
      </c>
      <c r="U888" s="25"/>
      <c r="V888" s="25">
        <v>200</v>
      </c>
      <c r="W888" s="25"/>
      <c r="X888" s="25"/>
      <c r="Y888" s="25"/>
      <c r="Z888" s="25">
        <v>500</v>
      </c>
      <c r="AA888" s="25"/>
      <c r="AB888" s="25"/>
      <c r="AC888" s="25"/>
      <c r="AD888" s="25"/>
      <c r="AE888" s="25"/>
      <c r="AF888" s="25"/>
      <c r="AG888" s="25">
        <v>1000</v>
      </c>
      <c r="AH888" s="25">
        <f t="shared" si="304"/>
        <v>20</v>
      </c>
      <c r="AI888" s="25"/>
      <c r="AJ888" s="25">
        <v>20</v>
      </c>
      <c r="AK888" s="25"/>
      <c r="AL888" s="25"/>
      <c r="AM888" s="25"/>
      <c r="AN888" s="25"/>
      <c r="AO888" s="25"/>
      <c r="AP888" s="25"/>
      <c r="AQ888" s="38" t="s">
        <v>1126</v>
      </c>
      <c r="AR888" s="18" t="s">
        <v>1133</v>
      </c>
      <c r="AS888" s="38"/>
      <c r="AT888" s="18"/>
      <c r="AU888" s="18"/>
      <c r="AV888" s="18"/>
      <c r="AW888" s="18"/>
      <c r="AX888" s="76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</row>
    <row r="889" spans="1:75" s="11" customFormat="1" ht="45.75" customHeight="1" x14ac:dyDescent="0.25">
      <c r="A889" s="9"/>
      <c r="B889" s="61" t="s">
        <v>1463</v>
      </c>
      <c r="C889" s="73" t="s">
        <v>1327</v>
      </c>
      <c r="D889" s="9"/>
      <c r="E889" s="73"/>
      <c r="F889" s="9"/>
      <c r="G889" s="69" t="s">
        <v>933</v>
      </c>
      <c r="H889" s="71" t="s">
        <v>474</v>
      </c>
      <c r="I889" s="25">
        <v>0</v>
      </c>
      <c r="J889" s="25">
        <v>235000</v>
      </c>
      <c r="K889" s="25">
        <v>1218950</v>
      </c>
      <c r="L889" s="25">
        <v>1453950</v>
      </c>
      <c r="M889" s="26">
        <v>0.54600000000000004</v>
      </c>
      <c r="N889" s="27">
        <v>793296.2023</v>
      </c>
      <c r="O889" s="27">
        <v>198324.05</v>
      </c>
      <c r="P889" s="27">
        <v>198324.05</v>
      </c>
      <c r="Q889" s="27">
        <v>198324.05</v>
      </c>
      <c r="R889" s="27">
        <v>198324.05</v>
      </c>
      <c r="S889" s="74">
        <f t="shared" si="316"/>
        <v>1454150</v>
      </c>
      <c r="T889" s="25">
        <f t="shared" si="303"/>
        <v>200</v>
      </c>
      <c r="U889" s="25"/>
      <c r="V889" s="25"/>
      <c r="W889" s="25"/>
      <c r="X889" s="25"/>
      <c r="Y889" s="25"/>
      <c r="Z889" s="25">
        <v>200</v>
      </c>
      <c r="AA889" s="25"/>
      <c r="AB889" s="25"/>
      <c r="AC889" s="25"/>
      <c r="AD889" s="25"/>
      <c r="AE889" s="25"/>
      <c r="AF889" s="25"/>
      <c r="AG889" s="25"/>
      <c r="AH889" s="25">
        <f t="shared" si="304"/>
        <v>0</v>
      </c>
      <c r="AI889" s="25"/>
      <c r="AJ889" s="25"/>
      <c r="AK889" s="25"/>
      <c r="AL889" s="25"/>
      <c r="AM889" s="25"/>
      <c r="AN889" s="25"/>
      <c r="AO889" s="25"/>
      <c r="AP889" s="25"/>
      <c r="AQ889" s="38" t="s">
        <v>1296</v>
      </c>
      <c r="AR889" s="18"/>
      <c r="AS889" s="38"/>
      <c r="AT889" s="18"/>
      <c r="AU889" s="18" t="s">
        <v>1132</v>
      </c>
      <c r="AV889" s="18"/>
      <c r="AW889" s="18"/>
      <c r="AX889" s="76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</row>
    <row r="890" spans="1:75" s="11" customFormat="1" ht="20.25" customHeight="1" x14ac:dyDescent="0.25">
      <c r="A890" s="9"/>
      <c r="B890" s="61"/>
      <c r="C890" s="73"/>
      <c r="D890" s="9"/>
      <c r="E890" s="73"/>
      <c r="F890" s="87" t="s">
        <v>934</v>
      </c>
      <c r="G890" s="89" t="s">
        <v>935</v>
      </c>
      <c r="H890" s="71"/>
      <c r="I890" s="25"/>
      <c r="J890" s="25"/>
      <c r="K890" s="25"/>
      <c r="L890" s="25"/>
      <c r="M890" s="26"/>
      <c r="N890" s="27"/>
      <c r="O890" s="27"/>
      <c r="P890" s="27"/>
      <c r="Q890" s="27"/>
      <c r="R890" s="27"/>
      <c r="S890" s="74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38" t="s">
        <v>1296</v>
      </c>
      <c r="AR890" s="18"/>
      <c r="AS890" s="38"/>
      <c r="AT890" s="18"/>
      <c r="AU890" s="18" t="s">
        <v>1132</v>
      </c>
      <c r="AV890" s="18"/>
      <c r="AW890" s="18"/>
      <c r="AX890" s="76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</row>
    <row r="891" spans="1:75" s="11" customFormat="1" ht="20.25" customHeight="1" x14ac:dyDescent="0.25">
      <c r="A891" s="9"/>
      <c r="B891" s="61"/>
      <c r="C891" s="73"/>
      <c r="D891" s="9"/>
      <c r="E891" s="73"/>
      <c r="F891" s="87" t="s">
        <v>936</v>
      </c>
      <c r="G891" s="89" t="s">
        <v>937</v>
      </c>
      <c r="H891" s="71"/>
      <c r="I891" s="25"/>
      <c r="J891" s="25"/>
      <c r="K891" s="25"/>
      <c r="L891" s="25"/>
      <c r="M891" s="26"/>
      <c r="N891" s="27"/>
      <c r="O891" s="27"/>
      <c r="P891" s="27"/>
      <c r="Q891" s="27"/>
      <c r="R891" s="27"/>
      <c r="S891" s="74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38" t="s">
        <v>1296</v>
      </c>
      <c r="AR891" s="18"/>
      <c r="AS891" s="38"/>
      <c r="AT891" s="18"/>
      <c r="AU891" s="18" t="s">
        <v>1132</v>
      </c>
      <c r="AV891" s="18"/>
      <c r="AW891" s="18"/>
      <c r="AX891" s="76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</row>
    <row r="892" spans="1:75" s="11" customFormat="1" ht="45.75" customHeight="1" x14ac:dyDescent="0.25">
      <c r="A892" s="9"/>
      <c r="B892" s="61" t="s">
        <v>1462</v>
      </c>
      <c r="C892" s="73" t="s">
        <v>1327</v>
      </c>
      <c r="D892" s="9"/>
      <c r="E892" s="73" t="s">
        <v>1787</v>
      </c>
      <c r="F892" s="9"/>
      <c r="G892" s="69" t="s">
        <v>938</v>
      </c>
      <c r="H892" s="71" t="s">
        <v>638</v>
      </c>
      <c r="I892" s="25">
        <v>0</v>
      </c>
      <c r="J892" s="25">
        <v>0</v>
      </c>
      <c r="K892" s="25">
        <v>0</v>
      </c>
      <c r="L892" s="25">
        <v>0</v>
      </c>
      <c r="M892" s="26">
        <v>0.59899999999999998</v>
      </c>
      <c r="N892" s="27">
        <v>0</v>
      </c>
      <c r="O892" s="27">
        <v>0</v>
      </c>
      <c r="P892" s="27">
        <v>0</v>
      </c>
      <c r="Q892" s="27">
        <v>0</v>
      </c>
      <c r="R892" s="27">
        <v>0</v>
      </c>
      <c r="S892" s="74">
        <f>L892+T892</f>
        <v>0</v>
      </c>
      <c r="T892" s="25">
        <f t="shared" si="303"/>
        <v>0</v>
      </c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>
        <f t="shared" si="304"/>
        <v>0</v>
      </c>
      <c r="AI892" s="25"/>
      <c r="AJ892" s="25"/>
      <c r="AK892" s="25"/>
      <c r="AL892" s="25"/>
      <c r="AM892" s="25"/>
      <c r="AN892" s="25"/>
      <c r="AO892" s="25"/>
      <c r="AP892" s="25"/>
      <c r="AQ892" s="38" t="s">
        <v>1296</v>
      </c>
      <c r="AR892" s="18"/>
      <c r="AS892" s="38"/>
      <c r="AT892" s="18"/>
      <c r="AU892" s="18" t="s">
        <v>1132</v>
      </c>
      <c r="AV892" s="18"/>
      <c r="AW892" s="18"/>
      <c r="AX892" s="76" t="s">
        <v>1381</v>
      </c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</row>
    <row r="893" spans="1:75" s="11" customFormat="1" ht="20.25" customHeight="1" x14ac:dyDescent="0.25">
      <c r="A893" s="9"/>
      <c r="B893" s="61"/>
      <c r="C893" s="73"/>
      <c r="D893" s="9"/>
      <c r="E893" s="73"/>
      <c r="F893" s="87" t="s">
        <v>939</v>
      </c>
      <c r="G893" s="89" t="s">
        <v>940</v>
      </c>
      <c r="H893" s="71"/>
      <c r="I893" s="25"/>
      <c r="J893" s="25"/>
      <c r="K893" s="25"/>
      <c r="L893" s="25"/>
      <c r="M893" s="26"/>
      <c r="N893" s="27"/>
      <c r="O893" s="27"/>
      <c r="P893" s="27"/>
      <c r="Q893" s="27"/>
      <c r="R893" s="27"/>
      <c r="S893" s="74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38"/>
      <c r="AR893" s="18"/>
      <c r="AS893" s="38"/>
      <c r="AT893" s="18"/>
      <c r="AU893" s="18"/>
      <c r="AV893" s="18"/>
      <c r="AW893" s="18"/>
      <c r="AX893" s="76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</row>
    <row r="894" spans="1:75" s="11" customFormat="1" ht="20.25" customHeight="1" x14ac:dyDescent="0.25">
      <c r="A894" s="9"/>
      <c r="B894" s="61"/>
      <c r="C894" s="73"/>
      <c r="D894" s="9"/>
      <c r="E894" s="73"/>
      <c r="F894" s="87" t="s">
        <v>941</v>
      </c>
      <c r="G894" s="89" t="s">
        <v>942</v>
      </c>
      <c r="H894" s="71"/>
      <c r="I894" s="25"/>
      <c r="J894" s="25"/>
      <c r="K894" s="25"/>
      <c r="L894" s="25"/>
      <c r="M894" s="26"/>
      <c r="N894" s="27"/>
      <c r="O894" s="27"/>
      <c r="P894" s="27"/>
      <c r="Q894" s="27"/>
      <c r="R894" s="27"/>
      <c r="S894" s="74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38"/>
      <c r="AR894" s="18"/>
      <c r="AS894" s="38"/>
      <c r="AT894" s="18"/>
      <c r="AU894" s="18"/>
      <c r="AV894" s="18"/>
      <c r="AW894" s="18"/>
      <c r="AX894" s="76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</row>
    <row r="895" spans="1:75" s="11" customFormat="1" ht="45.75" customHeight="1" x14ac:dyDescent="0.25">
      <c r="A895" s="9"/>
      <c r="B895" s="61" t="s">
        <v>1465</v>
      </c>
      <c r="C895" s="73" t="s">
        <v>1327</v>
      </c>
      <c r="D895" s="9"/>
      <c r="E895" s="73"/>
      <c r="F895" s="9"/>
      <c r="G895" s="69" t="s">
        <v>943</v>
      </c>
      <c r="H895" s="71" t="s">
        <v>944</v>
      </c>
      <c r="I895" s="25">
        <v>0</v>
      </c>
      <c r="J895" s="25">
        <v>1248</v>
      </c>
      <c r="K895" s="25">
        <v>11860</v>
      </c>
      <c r="L895" s="25">
        <v>13108</v>
      </c>
      <c r="M895" s="26">
        <v>21.556000000000001</v>
      </c>
      <c r="N895" s="27">
        <v>282559.25949999999</v>
      </c>
      <c r="O895" s="27">
        <v>70639.81</v>
      </c>
      <c r="P895" s="27">
        <v>70639.81</v>
      </c>
      <c r="Q895" s="27">
        <v>70639.81</v>
      </c>
      <c r="R895" s="27">
        <v>70639.81</v>
      </c>
      <c r="S895" s="74">
        <f>L895+T895</f>
        <v>13188</v>
      </c>
      <c r="T895" s="25">
        <f t="shared" si="303"/>
        <v>80</v>
      </c>
      <c r="U895" s="25"/>
      <c r="V895" s="25">
        <v>50</v>
      </c>
      <c r="W895" s="25"/>
      <c r="X895" s="25"/>
      <c r="Y895" s="25"/>
      <c r="Z895" s="25"/>
      <c r="AA895" s="25"/>
      <c r="AB895" s="25"/>
      <c r="AC895" s="25"/>
      <c r="AD895" s="25">
        <v>20</v>
      </c>
      <c r="AE895" s="25"/>
      <c r="AF895" s="25"/>
      <c r="AG895" s="25"/>
      <c r="AH895" s="25">
        <f t="shared" si="304"/>
        <v>10</v>
      </c>
      <c r="AI895" s="25"/>
      <c r="AJ895" s="25"/>
      <c r="AK895" s="25"/>
      <c r="AL895" s="25"/>
      <c r="AM895" s="25"/>
      <c r="AN895" s="25"/>
      <c r="AO895" s="25">
        <v>10</v>
      </c>
      <c r="AP895" s="25"/>
      <c r="AQ895" s="38" t="s">
        <v>1296</v>
      </c>
      <c r="AR895" s="18"/>
      <c r="AS895" s="38"/>
      <c r="AT895" s="18"/>
      <c r="AU895" s="18" t="s">
        <v>1132</v>
      </c>
      <c r="AV895" s="18"/>
      <c r="AW895" s="18"/>
      <c r="AX895" s="76" t="s">
        <v>1384</v>
      </c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</row>
    <row r="896" spans="1:75" s="11" customFormat="1" ht="20.25" customHeight="1" x14ac:dyDescent="0.25">
      <c r="A896" s="9"/>
      <c r="B896" s="61"/>
      <c r="C896" s="73"/>
      <c r="D896" s="9"/>
      <c r="E896" s="73"/>
      <c r="F896" s="87" t="s">
        <v>945</v>
      </c>
      <c r="G896" s="89" t="s">
        <v>946</v>
      </c>
      <c r="H896" s="71"/>
      <c r="I896" s="25"/>
      <c r="J896" s="25"/>
      <c r="K896" s="25"/>
      <c r="L896" s="25"/>
      <c r="M896" s="26"/>
      <c r="N896" s="27"/>
      <c r="O896" s="27"/>
      <c r="P896" s="27"/>
      <c r="Q896" s="27"/>
      <c r="R896" s="27"/>
      <c r="S896" s="74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38" t="s">
        <v>1296</v>
      </c>
      <c r="AR896" s="18"/>
      <c r="AS896" s="38"/>
      <c r="AT896" s="18"/>
      <c r="AU896" s="18" t="s">
        <v>1132</v>
      </c>
      <c r="AV896" s="18"/>
      <c r="AW896" s="18"/>
      <c r="AX896" s="76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</row>
    <row r="897" spans="1:75" s="11" customFormat="1" ht="45.75" customHeight="1" x14ac:dyDescent="0.25">
      <c r="A897" s="9"/>
      <c r="B897" s="61" t="s">
        <v>1440</v>
      </c>
      <c r="C897" s="73" t="s">
        <v>1327</v>
      </c>
      <c r="D897" s="9"/>
      <c r="E897" s="73"/>
      <c r="F897" s="9"/>
      <c r="G897" s="69" t="s">
        <v>947</v>
      </c>
      <c r="H897" s="71" t="s">
        <v>948</v>
      </c>
      <c r="I897" s="25">
        <v>0</v>
      </c>
      <c r="J897" s="25">
        <v>642</v>
      </c>
      <c r="K897" s="25">
        <v>52565</v>
      </c>
      <c r="L897" s="25">
        <v>53207</v>
      </c>
      <c r="M897" s="26">
        <v>131.33199999999999</v>
      </c>
      <c r="N897" s="27">
        <v>6987786.6989000002</v>
      </c>
      <c r="O897" s="27">
        <v>1746946.67</v>
      </c>
      <c r="P897" s="27">
        <v>1746946.67</v>
      </c>
      <c r="Q897" s="27">
        <v>1746946.67</v>
      </c>
      <c r="R897" s="27">
        <v>1746946.67</v>
      </c>
      <c r="S897" s="74">
        <f t="shared" ref="S897:S922" si="321">L897+T897</f>
        <v>53462</v>
      </c>
      <c r="T897" s="25">
        <f t="shared" si="303"/>
        <v>255</v>
      </c>
      <c r="U897" s="25"/>
      <c r="V897" s="25">
        <v>20</v>
      </c>
      <c r="W897" s="25"/>
      <c r="X897" s="25"/>
      <c r="Y897" s="25"/>
      <c r="Z897" s="25">
        <v>5</v>
      </c>
      <c r="AA897" s="25"/>
      <c r="AB897" s="25"/>
      <c r="AC897" s="25"/>
      <c r="AD897" s="25"/>
      <c r="AE897" s="25">
        <v>200</v>
      </c>
      <c r="AF897" s="25"/>
      <c r="AG897" s="25"/>
      <c r="AH897" s="25">
        <f t="shared" si="304"/>
        <v>30</v>
      </c>
      <c r="AI897" s="25"/>
      <c r="AJ897" s="25"/>
      <c r="AK897" s="25"/>
      <c r="AL897" s="25"/>
      <c r="AM897" s="25"/>
      <c r="AN897" s="25">
        <v>20</v>
      </c>
      <c r="AO897" s="25">
        <v>10</v>
      </c>
      <c r="AP897" s="25"/>
      <c r="AQ897" s="38" t="s">
        <v>1296</v>
      </c>
      <c r="AR897" s="18" t="s">
        <v>1133</v>
      </c>
      <c r="AS897" s="38"/>
      <c r="AT897" s="18"/>
      <c r="AU897" s="18"/>
      <c r="AV897" s="18"/>
      <c r="AW897" s="18"/>
      <c r="AX897" s="76" t="s">
        <v>1384</v>
      </c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</row>
    <row r="898" spans="1:75" s="11" customFormat="1" ht="45.75" customHeight="1" x14ac:dyDescent="0.25">
      <c r="A898" s="9"/>
      <c r="B898" s="61"/>
      <c r="C898" s="73" t="s">
        <v>1327</v>
      </c>
      <c r="D898" s="9"/>
      <c r="E898" s="73"/>
      <c r="F898" s="9"/>
      <c r="G898" s="69" t="s">
        <v>949</v>
      </c>
      <c r="H898" s="71" t="s">
        <v>950</v>
      </c>
      <c r="I898" s="25">
        <v>0</v>
      </c>
      <c r="J898" s="25">
        <v>1630</v>
      </c>
      <c r="K898" s="25">
        <v>1991</v>
      </c>
      <c r="L898" s="25">
        <v>3621</v>
      </c>
      <c r="M898" s="26">
        <v>26.797999999999998</v>
      </c>
      <c r="N898" s="27">
        <v>97034.551399999997</v>
      </c>
      <c r="O898" s="27">
        <v>24258.639999999999</v>
      </c>
      <c r="P898" s="27">
        <v>24258.639999999999</v>
      </c>
      <c r="Q898" s="27">
        <v>24258.639999999999</v>
      </c>
      <c r="R898" s="27">
        <v>24258.639999999999</v>
      </c>
      <c r="S898" s="74">
        <f t="shared" si="321"/>
        <v>3656</v>
      </c>
      <c r="T898" s="25">
        <f t="shared" si="303"/>
        <v>35</v>
      </c>
      <c r="U898" s="25"/>
      <c r="V898" s="25"/>
      <c r="W898" s="25">
        <v>30</v>
      </c>
      <c r="X898" s="25"/>
      <c r="Y898" s="25"/>
      <c r="Z898" s="25"/>
      <c r="AA898" s="25">
        <v>3</v>
      </c>
      <c r="AB898" s="25"/>
      <c r="AC898" s="25"/>
      <c r="AD898" s="25"/>
      <c r="AE898" s="25"/>
      <c r="AF898" s="25"/>
      <c r="AG898" s="25"/>
      <c r="AH898" s="25">
        <f t="shared" si="304"/>
        <v>2</v>
      </c>
      <c r="AI898" s="25">
        <v>2</v>
      </c>
      <c r="AJ898" s="25"/>
      <c r="AK898" s="25"/>
      <c r="AL898" s="25"/>
      <c r="AM898" s="25"/>
      <c r="AN898" s="25"/>
      <c r="AO898" s="25"/>
      <c r="AP898" s="25"/>
      <c r="AQ898" s="38" t="s">
        <v>1296</v>
      </c>
      <c r="AR898" s="18"/>
      <c r="AS898" s="38"/>
      <c r="AT898" s="18"/>
      <c r="AU898" s="18" t="s">
        <v>1132</v>
      </c>
      <c r="AV898" s="18"/>
      <c r="AW898" s="18"/>
      <c r="AX898" s="76" t="s">
        <v>1384</v>
      </c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</row>
    <row r="899" spans="1:75" s="11" customFormat="1" ht="45.75" customHeight="1" x14ac:dyDescent="0.25">
      <c r="A899" s="9"/>
      <c r="B899" s="61" t="s">
        <v>1465</v>
      </c>
      <c r="C899" s="73" t="s">
        <v>1327</v>
      </c>
      <c r="D899" s="9"/>
      <c r="E899" s="73"/>
      <c r="F899" s="9"/>
      <c r="G899" s="69" t="s">
        <v>949</v>
      </c>
      <c r="H899" s="71" t="s">
        <v>951</v>
      </c>
      <c r="I899" s="25">
        <v>0</v>
      </c>
      <c r="J899" s="25">
        <v>6127</v>
      </c>
      <c r="K899" s="25">
        <v>22925</v>
      </c>
      <c r="L899" s="25">
        <v>29052</v>
      </c>
      <c r="M899" s="26">
        <v>32.378999999999998</v>
      </c>
      <c r="N899" s="27">
        <v>940677.32270000002</v>
      </c>
      <c r="O899" s="27">
        <v>235169.33</v>
      </c>
      <c r="P899" s="27">
        <v>235169.33</v>
      </c>
      <c r="Q899" s="27">
        <v>235169.33</v>
      </c>
      <c r="R899" s="27">
        <v>235169.33</v>
      </c>
      <c r="S899" s="74">
        <f t="shared" si="321"/>
        <v>29312</v>
      </c>
      <c r="T899" s="25">
        <f t="shared" si="303"/>
        <v>260</v>
      </c>
      <c r="U899" s="25"/>
      <c r="V899" s="25">
        <v>40</v>
      </c>
      <c r="W899" s="25"/>
      <c r="X899" s="25"/>
      <c r="Y899" s="25"/>
      <c r="Z899" s="25">
        <v>5</v>
      </c>
      <c r="AA899" s="25"/>
      <c r="AB899" s="25"/>
      <c r="AC899" s="25"/>
      <c r="AD899" s="25"/>
      <c r="AE899" s="25">
        <v>115</v>
      </c>
      <c r="AF899" s="25"/>
      <c r="AG899" s="25">
        <v>40</v>
      </c>
      <c r="AH899" s="25">
        <f t="shared" si="304"/>
        <v>60</v>
      </c>
      <c r="AI899" s="25"/>
      <c r="AJ899" s="25">
        <v>18</v>
      </c>
      <c r="AK899" s="25">
        <v>22</v>
      </c>
      <c r="AL899" s="25"/>
      <c r="AM899" s="25"/>
      <c r="AN899" s="25"/>
      <c r="AO899" s="25">
        <v>10</v>
      </c>
      <c r="AP899" s="25">
        <v>10</v>
      </c>
      <c r="AQ899" s="38" t="s">
        <v>1296</v>
      </c>
      <c r="AR899" s="18" t="s">
        <v>1133</v>
      </c>
      <c r="AS899" s="38"/>
      <c r="AT899" s="18"/>
      <c r="AU899" s="18"/>
      <c r="AV899" s="18"/>
      <c r="AW899" s="18"/>
      <c r="AX899" s="76" t="s">
        <v>1384</v>
      </c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</row>
    <row r="900" spans="1:75" s="11" customFormat="1" ht="45.75" customHeight="1" x14ac:dyDescent="0.25">
      <c r="A900" s="9"/>
      <c r="B900" s="61" t="s">
        <v>1437</v>
      </c>
      <c r="C900" s="73" t="s">
        <v>1327</v>
      </c>
      <c r="D900" s="9"/>
      <c r="E900" s="73"/>
      <c r="F900" s="9"/>
      <c r="G900" s="69" t="s">
        <v>949</v>
      </c>
      <c r="H900" s="71" t="s">
        <v>952</v>
      </c>
      <c r="I900" s="25">
        <v>0</v>
      </c>
      <c r="J900" s="25">
        <v>18983</v>
      </c>
      <c r="K900" s="25">
        <v>268615</v>
      </c>
      <c r="L900" s="25">
        <v>287598</v>
      </c>
      <c r="M900" s="26">
        <v>1.5209999999999999</v>
      </c>
      <c r="N900" s="27">
        <v>437311.45289999997</v>
      </c>
      <c r="O900" s="27">
        <v>109327.86</v>
      </c>
      <c r="P900" s="27">
        <v>109327.86</v>
      </c>
      <c r="Q900" s="27">
        <v>109327.86</v>
      </c>
      <c r="R900" s="27">
        <v>109327.86</v>
      </c>
      <c r="S900" s="74">
        <f t="shared" si="321"/>
        <v>287598</v>
      </c>
      <c r="T900" s="25">
        <f t="shared" si="303"/>
        <v>0</v>
      </c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>
        <f t="shared" si="304"/>
        <v>0</v>
      </c>
      <c r="AI900" s="25"/>
      <c r="AJ900" s="25"/>
      <c r="AK900" s="25"/>
      <c r="AL900" s="25"/>
      <c r="AM900" s="25"/>
      <c r="AN900" s="25"/>
      <c r="AO900" s="25"/>
      <c r="AP900" s="25"/>
      <c r="AQ900" s="38" t="s">
        <v>1296</v>
      </c>
      <c r="AR900" s="18" t="s">
        <v>1133</v>
      </c>
      <c r="AS900" s="38"/>
      <c r="AT900" s="18"/>
      <c r="AU900" s="18"/>
      <c r="AV900" s="18"/>
      <c r="AW900" s="18"/>
      <c r="AX900" s="76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</row>
    <row r="901" spans="1:75" s="11" customFormat="1" ht="45.75" customHeight="1" x14ac:dyDescent="0.25">
      <c r="A901" s="9"/>
      <c r="B901" s="61" t="s">
        <v>1437</v>
      </c>
      <c r="C901" s="73" t="s">
        <v>1327</v>
      </c>
      <c r="D901" s="9"/>
      <c r="E901" s="73"/>
      <c r="F901" s="9"/>
      <c r="G901" s="69" t="s">
        <v>949</v>
      </c>
      <c r="H901" s="71" t="s">
        <v>953</v>
      </c>
      <c r="I901" s="25">
        <v>0</v>
      </c>
      <c r="J901" s="25">
        <v>3245</v>
      </c>
      <c r="K901" s="25">
        <v>47107</v>
      </c>
      <c r="L901" s="25">
        <v>50352</v>
      </c>
      <c r="M901" s="26">
        <v>2.3199999999999998</v>
      </c>
      <c r="N901" s="27">
        <v>116796.8517</v>
      </c>
      <c r="O901" s="27">
        <v>29199.21</v>
      </c>
      <c r="P901" s="27">
        <v>29199.21</v>
      </c>
      <c r="Q901" s="27">
        <v>29199.21</v>
      </c>
      <c r="R901" s="27">
        <v>29199.21</v>
      </c>
      <c r="S901" s="74">
        <f t="shared" si="321"/>
        <v>50352</v>
      </c>
      <c r="T901" s="25">
        <f t="shared" si="303"/>
        <v>0</v>
      </c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>
        <f t="shared" si="304"/>
        <v>0</v>
      </c>
      <c r="AI901" s="25"/>
      <c r="AJ901" s="25"/>
      <c r="AK901" s="25"/>
      <c r="AL901" s="25"/>
      <c r="AM901" s="25"/>
      <c r="AN901" s="25"/>
      <c r="AO901" s="25"/>
      <c r="AP901" s="25"/>
      <c r="AQ901" s="38" t="s">
        <v>1296</v>
      </c>
      <c r="AR901" s="18"/>
      <c r="AS901" s="38"/>
      <c r="AT901" s="18"/>
      <c r="AU901" s="18" t="s">
        <v>1132</v>
      </c>
      <c r="AV901" s="18"/>
      <c r="AW901" s="18"/>
      <c r="AX901" s="76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</row>
    <row r="902" spans="1:75" s="11" customFormat="1" ht="45.75" customHeight="1" x14ac:dyDescent="0.25">
      <c r="A902" s="9"/>
      <c r="B902" s="61" t="s">
        <v>1465</v>
      </c>
      <c r="C902" s="73" t="s">
        <v>1327</v>
      </c>
      <c r="D902" s="9"/>
      <c r="E902" s="73"/>
      <c r="F902" s="9"/>
      <c r="G902" s="69" t="s">
        <v>954</v>
      </c>
      <c r="H902" s="71" t="s">
        <v>955</v>
      </c>
      <c r="I902" s="25">
        <v>0</v>
      </c>
      <c r="J902" s="25">
        <v>3742</v>
      </c>
      <c r="K902" s="25">
        <v>14404</v>
      </c>
      <c r="L902" s="25">
        <v>18146</v>
      </c>
      <c r="M902" s="26">
        <v>13.997999999999999</v>
      </c>
      <c r="N902" s="27">
        <v>254010.29380000001</v>
      </c>
      <c r="O902" s="27">
        <v>63502.57</v>
      </c>
      <c r="P902" s="27">
        <v>63502.57</v>
      </c>
      <c r="Q902" s="27">
        <v>63502.57</v>
      </c>
      <c r="R902" s="27">
        <v>63502.57</v>
      </c>
      <c r="S902" s="74">
        <f t="shared" si="321"/>
        <v>18436</v>
      </c>
      <c r="T902" s="25">
        <f t="shared" si="303"/>
        <v>290</v>
      </c>
      <c r="U902" s="25"/>
      <c r="V902" s="25">
        <v>40</v>
      </c>
      <c r="W902" s="25"/>
      <c r="X902" s="25"/>
      <c r="Y902" s="25"/>
      <c r="Z902" s="25">
        <v>10</v>
      </c>
      <c r="AA902" s="25"/>
      <c r="AB902" s="25"/>
      <c r="AC902" s="25"/>
      <c r="AD902" s="25"/>
      <c r="AE902" s="25">
        <v>200</v>
      </c>
      <c r="AF902" s="25"/>
      <c r="AG902" s="25">
        <v>10</v>
      </c>
      <c r="AH902" s="25">
        <f t="shared" si="304"/>
        <v>30</v>
      </c>
      <c r="AI902" s="25"/>
      <c r="AJ902" s="25"/>
      <c r="AK902" s="25"/>
      <c r="AL902" s="25"/>
      <c r="AM902" s="25"/>
      <c r="AN902" s="25">
        <v>10</v>
      </c>
      <c r="AO902" s="25">
        <v>20</v>
      </c>
      <c r="AP902" s="25"/>
      <c r="AQ902" s="38" t="s">
        <v>1296</v>
      </c>
      <c r="AR902" s="18"/>
      <c r="AS902" s="38"/>
      <c r="AT902" s="18"/>
      <c r="AU902" s="18" t="s">
        <v>1132</v>
      </c>
      <c r="AV902" s="18"/>
      <c r="AW902" s="18"/>
      <c r="AX902" s="76" t="s">
        <v>1384</v>
      </c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</row>
    <row r="903" spans="1:75" s="11" customFormat="1" ht="45.75" customHeight="1" x14ac:dyDescent="0.25">
      <c r="A903" s="9"/>
      <c r="B903" s="61" t="s">
        <v>1510</v>
      </c>
      <c r="C903" s="73" t="s">
        <v>1306</v>
      </c>
      <c r="D903" s="9"/>
      <c r="E903" s="73"/>
      <c r="F903" s="9"/>
      <c r="G903" s="69" t="s">
        <v>956</v>
      </c>
      <c r="H903" s="71" t="s">
        <v>957</v>
      </c>
      <c r="I903" s="25">
        <v>0</v>
      </c>
      <c r="J903" s="25">
        <v>2866</v>
      </c>
      <c r="K903" s="25">
        <v>132324</v>
      </c>
      <c r="L903" s="25">
        <f>J903+K903</f>
        <v>135190</v>
      </c>
      <c r="M903" s="26">
        <v>0.33100000000000002</v>
      </c>
      <c r="N903" s="27">
        <f>L903*M903</f>
        <v>44747.89</v>
      </c>
      <c r="O903" s="27">
        <f>$N$903/4</f>
        <v>11186.9725</v>
      </c>
      <c r="P903" s="27">
        <f t="shared" ref="P903:R903" si="322">$N$903/4</f>
        <v>11186.9725</v>
      </c>
      <c r="Q903" s="27">
        <f t="shared" si="322"/>
        <v>11186.9725</v>
      </c>
      <c r="R903" s="27">
        <f t="shared" si="322"/>
        <v>11186.9725</v>
      </c>
      <c r="S903" s="74">
        <f t="shared" si="321"/>
        <v>136030</v>
      </c>
      <c r="T903" s="25">
        <f t="shared" si="303"/>
        <v>840</v>
      </c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>
        <v>840</v>
      </c>
      <c r="AF903" s="25"/>
      <c r="AG903" s="25"/>
      <c r="AH903" s="25">
        <f t="shared" si="304"/>
        <v>0</v>
      </c>
      <c r="AI903" s="25"/>
      <c r="AJ903" s="25"/>
      <c r="AK903" s="25"/>
      <c r="AL903" s="25"/>
      <c r="AM903" s="25"/>
      <c r="AN903" s="25"/>
      <c r="AO903" s="25"/>
      <c r="AP903" s="25"/>
      <c r="AQ903" s="38" t="s">
        <v>1127</v>
      </c>
      <c r="AR903" s="18"/>
      <c r="AS903" s="38" t="s">
        <v>1182</v>
      </c>
      <c r="AT903" s="18"/>
      <c r="AU903" s="18"/>
      <c r="AV903" s="18"/>
      <c r="AW903" s="18">
        <v>45202</v>
      </c>
      <c r="AX903" s="76" t="s">
        <v>1399</v>
      </c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</row>
    <row r="904" spans="1:75" s="11" customFormat="1" ht="45.75" customHeight="1" x14ac:dyDescent="0.25">
      <c r="A904" s="9"/>
      <c r="B904" s="61" t="s">
        <v>1510</v>
      </c>
      <c r="C904" s="73" t="s">
        <v>1306</v>
      </c>
      <c r="D904" s="9"/>
      <c r="E904" s="73"/>
      <c r="F904" s="9"/>
      <c r="G904" s="69" t="s">
        <v>956</v>
      </c>
      <c r="H904" s="71" t="s">
        <v>958</v>
      </c>
      <c r="I904" s="25">
        <v>0</v>
      </c>
      <c r="J904" s="25">
        <v>5740</v>
      </c>
      <c r="K904" s="25">
        <v>606130</v>
      </c>
      <c r="L904" s="25">
        <f>J904+K904</f>
        <v>611870</v>
      </c>
      <c r="M904" s="26">
        <v>0.45600000000000002</v>
      </c>
      <c r="N904" s="27">
        <f>L904*M904</f>
        <v>279012.72000000003</v>
      </c>
      <c r="O904" s="27">
        <f>$N$904/4</f>
        <v>69753.180000000008</v>
      </c>
      <c r="P904" s="27">
        <f t="shared" ref="P904:R904" si="323">$N$904/4</f>
        <v>69753.180000000008</v>
      </c>
      <c r="Q904" s="27">
        <f t="shared" si="323"/>
        <v>69753.180000000008</v>
      </c>
      <c r="R904" s="27">
        <f t="shared" si="323"/>
        <v>69753.180000000008</v>
      </c>
      <c r="S904" s="74">
        <f t="shared" si="321"/>
        <v>613270</v>
      </c>
      <c r="T904" s="25">
        <f t="shared" si="303"/>
        <v>1400</v>
      </c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>
        <v>1400</v>
      </c>
      <c r="AF904" s="25"/>
      <c r="AG904" s="25"/>
      <c r="AH904" s="25">
        <f t="shared" si="304"/>
        <v>0</v>
      </c>
      <c r="AI904" s="25"/>
      <c r="AJ904" s="25"/>
      <c r="AK904" s="25"/>
      <c r="AL904" s="25"/>
      <c r="AM904" s="25"/>
      <c r="AN904" s="25"/>
      <c r="AO904" s="25"/>
      <c r="AP904" s="25"/>
      <c r="AQ904" s="38" t="s">
        <v>1127</v>
      </c>
      <c r="AR904" s="18"/>
      <c r="AS904" s="38" t="s">
        <v>1182</v>
      </c>
      <c r="AT904" s="18"/>
      <c r="AU904" s="18"/>
      <c r="AV904" s="18"/>
      <c r="AW904" s="18">
        <v>45202</v>
      </c>
      <c r="AX904" s="76" t="s">
        <v>1399</v>
      </c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</row>
    <row r="905" spans="1:75" s="11" customFormat="1" ht="45.75" customHeight="1" x14ac:dyDescent="0.25">
      <c r="A905" s="9"/>
      <c r="B905" s="61" t="s">
        <v>1510</v>
      </c>
      <c r="C905" s="73" t="s">
        <v>1306</v>
      </c>
      <c r="D905" s="9"/>
      <c r="E905" s="73"/>
      <c r="F905" s="9"/>
      <c r="G905" s="69" t="s">
        <v>956</v>
      </c>
      <c r="H905" s="71" t="s">
        <v>662</v>
      </c>
      <c r="I905" s="25">
        <v>0</v>
      </c>
      <c r="J905" s="25">
        <v>19232</v>
      </c>
      <c r="K905" s="25">
        <v>1583460</v>
      </c>
      <c r="L905" s="25">
        <v>1602692</v>
      </c>
      <c r="M905" s="26">
        <v>0.53700000000000003</v>
      </c>
      <c r="N905" s="27">
        <v>860116.7156</v>
      </c>
      <c r="O905" s="27">
        <v>215029.18</v>
      </c>
      <c r="P905" s="27">
        <v>215029.18</v>
      </c>
      <c r="Q905" s="27">
        <v>215029.18</v>
      </c>
      <c r="R905" s="27">
        <v>215029.18</v>
      </c>
      <c r="S905" s="74">
        <f t="shared" si="321"/>
        <v>1607332</v>
      </c>
      <c r="T905" s="25">
        <f t="shared" si="303"/>
        <v>4640</v>
      </c>
      <c r="U905" s="25"/>
      <c r="V905" s="25"/>
      <c r="W905" s="25"/>
      <c r="X905" s="25"/>
      <c r="Y905" s="25"/>
      <c r="Z905" s="25">
        <v>500</v>
      </c>
      <c r="AA905" s="25"/>
      <c r="AB905" s="25"/>
      <c r="AC905" s="25"/>
      <c r="AD905" s="25">
        <v>1140</v>
      </c>
      <c r="AE905" s="25">
        <v>3000</v>
      </c>
      <c r="AF905" s="25"/>
      <c r="AG905" s="25"/>
      <c r="AH905" s="25">
        <f t="shared" si="304"/>
        <v>0</v>
      </c>
      <c r="AI905" s="25"/>
      <c r="AJ905" s="25"/>
      <c r="AK905" s="25"/>
      <c r="AL905" s="25"/>
      <c r="AM905" s="25"/>
      <c r="AN905" s="25"/>
      <c r="AO905" s="25"/>
      <c r="AP905" s="25"/>
      <c r="AQ905" s="38" t="s">
        <v>1127</v>
      </c>
      <c r="AR905" s="18"/>
      <c r="AS905" s="38" t="s">
        <v>1183</v>
      </c>
      <c r="AT905" s="18"/>
      <c r="AU905" s="18"/>
      <c r="AV905" s="18"/>
      <c r="AW905" s="18"/>
      <c r="AX905" s="76" t="s">
        <v>1398</v>
      </c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</row>
    <row r="906" spans="1:75" s="11" customFormat="1" ht="45.75" customHeight="1" x14ac:dyDescent="0.25">
      <c r="A906" s="9"/>
      <c r="B906" s="61" t="s">
        <v>1465</v>
      </c>
      <c r="C906" s="73" t="s">
        <v>1327</v>
      </c>
      <c r="D906" s="9"/>
      <c r="E906" s="73"/>
      <c r="F906" s="9"/>
      <c r="G906" s="69" t="s">
        <v>959</v>
      </c>
      <c r="H906" s="71" t="s">
        <v>960</v>
      </c>
      <c r="I906" s="25">
        <v>0</v>
      </c>
      <c r="J906" s="25">
        <v>11345</v>
      </c>
      <c r="K906" s="25">
        <v>79334</v>
      </c>
      <c r="L906" s="25">
        <v>90679</v>
      </c>
      <c r="M906" s="26">
        <v>5.8440000000000003</v>
      </c>
      <c r="N906" s="27">
        <v>529904.49950000003</v>
      </c>
      <c r="O906" s="27">
        <v>132476.12</v>
      </c>
      <c r="P906" s="27">
        <v>132476.12</v>
      </c>
      <c r="Q906" s="27">
        <v>132476.12</v>
      </c>
      <c r="R906" s="27">
        <v>132476.12</v>
      </c>
      <c r="S906" s="74">
        <f t="shared" si="321"/>
        <v>91568</v>
      </c>
      <c r="T906" s="25">
        <f t="shared" si="303"/>
        <v>889</v>
      </c>
      <c r="U906" s="25">
        <v>20</v>
      </c>
      <c r="V906" s="25">
        <v>50</v>
      </c>
      <c r="W906" s="25">
        <v>50</v>
      </c>
      <c r="X906" s="25">
        <v>10</v>
      </c>
      <c r="Y906" s="25"/>
      <c r="Z906" s="25">
        <v>20</v>
      </c>
      <c r="AA906" s="25">
        <v>5</v>
      </c>
      <c r="AB906" s="25"/>
      <c r="AC906" s="25"/>
      <c r="AD906" s="25">
        <v>21</v>
      </c>
      <c r="AE906" s="25">
        <v>200</v>
      </c>
      <c r="AF906" s="25"/>
      <c r="AG906" s="25">
        <v>30</v>
      </c>
      <c r="AH906" s="25">
        <f t="shared" si="304"/>
        <v>483</v>
      </c>
      <c r="AI906" s="25">
        <v>49</v>
      </c>
      <c r="AJ906" s="25">
        <v>164</v>
      </c>
      <c r="AK906" s="25">
        <v>200</v>
      </c>
      <c r="AL906" s="25">
        <v>20</v>
      </c>
      <c r="AM906" s="25"/>
      <c r="AN906" s="25">
        <v>20</v>
      </c>
      <c r="AO906" s="25">
        <v>30</v>
      </c>
      <c r="AP906" s="25"/>
      <c r="AQ906" s="38" t="s">
        <v>1296</v>
      </c>
      <c r="AR906" s="18"/>
      <c r="AS906" s="38"/>
      <c r="AT906" s="18" t="s">
        <v>1170</v>
      </c>
      <c r="AU906" s="18"/>
      <c r="AV906" s="18"/>
      <c r="AW906" s="18"/>
      <c r="AX906" s="76" t="s">
        <v>1384</v>
      </c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</row>
    <row r="907" spans="1:75" s="11" customFormat="1" ht="45.75" customHeight="1" x14ac:dyDescent="0.25">
      <c r="A907" s="9"/>
      <c r="B907" s="61" t="s">
        <v>1465</v>
      </c>
      <c r="C907" s="73" t="s">
        <v>1327</v>
      </c>
      <c r="D907" s="9"/>
      <c r="E907" s="73" t="s">
        <v>1769</v>
      </c>
      <c r="F907" s="9"/>
      <c r="G907" s="69" t="s">
        <v>961</v>
      </c>
      <c r="H907" s="71" t="s">
        <v>962</v>
      </c>
      <c r="I907" s="25">
        <v>0</v>
      </c>
      <c r="J907" s="25">
        <v>0</v>
      </c>
      <c r="K907" s="25">
        <v>0</v>
      </c>
      <c r="L907" s="25">
        <v>0</v>
      </c>
      <c r="M907" s="26">
        <v>51.021999999999998</v>
      </c>
      <c r="N907" s="27">
        <v>0</v>
      </c>
      <c r="O907" s="27">
        <v>0</v>
      </c>
      <c r="P907" s="27">
        <v>0</v>
      </c>
      <c r="Q907" s="27">
        <v>0</v>
      </c>
      <c r="R907" s="27">
        <v>0</v>
      </c>
      <c r="S907" s="74">
        <f t="shared" si="321"/>
        <v>180</v>
      </c>
      <c r="T907" s="25">
        <f t="shared" si="303"/>
        <v>180</v>
      </c>
      <c r="U907" s="25"/>
      <c r="V907" s="25">
        <v>20</v>
      </c>
      <c r="W907" s="25"/>
      <c r="X907" s="25"/>
      <c r="Y907" s="25"/>
      <c r="Z907" s="25">
        <v>20</v>
      </c>
      <c r="AA907" s="25"/>
      <c r="AB907" s="25"/>
      <c r="AC907" s="25"/>
      <c r="AD907" s="25"/>
      <c r="AE907" s="25">
        <v>140</v>
      </c>
      <c r="AF907" s="25"/>
      <c r="AG907" s="25"/>
      <c r="AH907" s="25">
        <f t="shared" si="304"/>
        <v>0</v>
      </c>
      <c r="AI907" s="25"/>
      <c r="AJ907" s="25"/>
      <c r="AK907" s="25"/>
      <c r="AL907" s="25"/>
      <c r="AM907" s="25"/>
      <c r="AN907" s="25"/>
      <c r="AO907" s="25"/>
      <c r="AP907" s="25"/>
      <c r="AQ907" s="38" t="s">
        <v>1296</v>
      </c>
      <c r="AR907" s="18"/>
      <c r="AS907" s="38"/>
      <c r="AT907" s="18"/>
      <c r="AU907" s="18" t="s">
        <v>1132</v>
      </c>
      <c r="AV907" s="18"/>
      <c r="AW907" s="18"/>
      <c r="AX907" s="76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</row>
    <row r="908" spans="1:75" s="11" customFormat="1" ht="45.75" customHeight="1" x14ac:dyDescent="0.25">
      <c r="A908" s="9"/>
      <c r="B908" s="61" t="s">
        <v>1465</v>
      </c>
      <c r="C908" s="73" t="s">
        <v>1327</v>
      </c>
      <c r="D908" s="9"/>
      <c r="E908" s="73"/>
      <c r="F908" s="9"/>
      <c r="G908" s="69" t="s">
        <v>961</v>
      </c>
      <c r="H908" s="71" t="s">
        <v>963</v>
      </c>
      <c r="I908" s="25">
        <v>0</v>
      </c>
      <c r="J908" s="25">
        <v>2692</v>
      </c>
      <c r="K908" s="25">
        <v>3367</v>
      </c>
      <c r="L908" s="25">
        <v>6059</v>
      </c>
      <c r="M908" s="26">
        <v>20.190999999999999</v>
      </c>
      <c r="N908" s="27">
        <v>122335.5604</v>
      </c>
      <c r="O908" s="27">
        <v>30583.89</v>
      </c>
      <c r="P908" s="27">
        <v>30583.89</v>
      </c>
      <c r="Q908" s="27">
        <v>30583.89</v>
      </c>
      <c r="R908" s="27">
        <v>30583.89</v>
      </c>
      <c r="S908" s="74">
        <f t="shared" si="321"/>
        <v>6092</v>
      </c>
      <c r="T908" s="25">
        <f t="shared" si="303"/>
        <v>33</v>
      </c>
      <c r="U908" s="25"/>
      <c r="V908" s="25">
        <v>10</v>
      </c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>
        <f t="shared" si="304"/>
        <v>23</v>
      </c>
      <c r="AI908" s="25"/>
      <c r="AJ908" s="25"/>
      <c r="AK908" s="25">
        <v>3</v>
      </c>
      <c r="AL908" s="25"/>
      <c r="AM908" s="25"/>
      <c r="AN908" s="25"/>
      <c r="AO908" s="25">
        <v>20</v>
      </c>
      <c r="AP908" s="25"/>
      <c r="AQ908" s="38" t="s">
        <v>1296</v>
      </c>
      <c r="AR908" s="18"/>
      <c r="AS908" s="38"/>
      <c r="AT908" s="18"/>
      <c r="AU908" s="18" t="s">
        <v>1132</v>
      </c>
      <c r="AV908" s="18"/>
      <c r="AW908" s="18"/>
      <c r="AX908" s="76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</row>
    <row r="909" spans="1:75" s="11" customFormat="1" ht="45.75" customHeight="1" x14ac:dyDescent="0.25">
      <c r="A909" s="9"/>
      <c r="B909" s="61" t="s">
        <v>1465</v>
      </c>
      <c r="C909" s="73" t="s">
        <v>1327</v>
      </c>
      <c r="D909" s="9"/>
      <c r="E909" s="73"/>
      <c r="F909" s="9"/>
      <c r="G909" s="69" t="s">
        <v>1280</v>
      </c>
      <c r="H909" s="71" t="s">
        <v>964</v>
      </c>
      <c r="I909" s="25">
        <v>0</v>
      </c>
      <c r="J909" s="25">
        <v>2607</v>
      </c>
      <c r="K909" s="25">
        <v>24236</v>
      </c>
      <c r="L909" s="25">
        <f>J909+K909</f>
        <v>26843</v>
      </c>
      <c r="M909" s="26">
        <v>57.427</v>
      </c>
      <c r="N909" s="27">
        <f t="shared" ref="N909:N917" si="324">L909*M909</f>
        <v>1541512.9609999999</v>
      </c>
      <c r="O909" s="27">
        <f>$N$909/4</f>
        <v>385378.24024999997</v>
      </c>
      <c r="P909" s="27">
        <f t="shared" ref="P909:R909" si="325">$N$909/4</f>
        <v>385378.24024999997</v>
      </c>
      <c r="Q909" s="27">
        <f t="shared" si="325"/>
        <v>385378.24024999997</v>
      </c>
      <c r="R909" s="27">
        <f t="shared" si="325"/>
        <v>385378.24024999997</v>
      </c>
      <c r="S909" s="74">
        <f t="shared" si="321"/>
        <v>27153</v>
      </c>
      <c r="T909" s="25">
        <f t="shared" si="303"/>
        <v>310</v>
      </c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>
        <v>300</v>
      </c>
      <c r="AF909" s="25"/>
      <c r="AG909" s="25"/>
      <c r="AH909" s="25">
        <f t="shared" si="304"/>
        <v>10</v>
      </c>
      <c r="AI909" s="25"/>
      <c r="AJ909" s="25"/>
      <c r="AK909" s="25"/>
      <c r="AL909" s="25"/>
      <c r="AM909" s="25"/>
      <c r="AN909" s="25"/>
      <c r="AO909" s="25">
        <v>10</v>
      </c>
      <c r="AP909" s="25"/>
      <c r="AQ909" s="38" t="s">
        <v>1296</v>
      </c>
      <c r="AR909" s="18"/>
      <c r="AS909" s="38"/>
      <c r="AT909" s="18" t="s">
        <v>1143</v>
      </c>
      <c r="AU909" s="18"/>
      <c r="AV909" s="18"/>
      <c r="AW909" s="18"/>
      <c r="AX909" s="76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</row>
    <row r="910" spans="1:75" s="11" customFormat="1" ht="45.75" customHeight="1" x14ac:dyDescent="0.25">
      <c r="A910" s="9"/>
      <c r="B910" s="61" t="s">
        <v>1465</v>
      </c>
      <c r="C910" s="73" t="s">
        <v>1327</v>
      </c>
      <c r="D910" s="9"/>
      <c r="E910" s="73"/>
      <c r="F910" s="9"/>
      <c r="G910" s="69" t="s">
        <v>1280</v>
      </c>
      <c r="H910" s="71" t="s">
        <v>965</v>
      </c>
      <c r="I910" s="25">
        <v>0</v>
      </c>
      <c r="J910" s="25">
        <v>3097</v>
      </c>
      <c r="K910" s="25">
        <v>48623</v>
      </c>
      <c r="L910" s="25">
        <f>J910+K910</f>
        <v>51720</v>
      </c>
      <c r="M910" s="26">
        <v>87.659000000000006</v>
      </c>
      <c r="N910" s="27">
        <f t="shared" si="324"/>
        <v>4533723.4800000004</v>
      </c>
      <c r="O910" s="27">
        <f>$N$910/4</f>
        <v>1133430.8700000001</v>
      </c>
      <c r="P910" s="27">
        <f t="shared" ref="P910:R910" si="326">$N$910/4</f>
        <v>1133430.8700000001</v>
      </c>
      <c r="Q910" s="27">
        <f t="shared" si="326"/>
        <v>1133430.8700000001</v>
      </c>
      <c r="R910" s="27">
        <f t="shared" si="326"/>
        <v>1133430.8700000001</v>
      </c>
      <c r="S910" s="74">
        <f t="shared" si="321"/>
        <v>52080</v>
      </c>
      <c r="T910" s="25">
        <f t="shared" si="303"/>
        <v>360</v>
      </c>
      <c r="U910" s="25"/>
      <c r="V910" s="25">
        <v>20</v>
      </c>
      <c r="W910" s="25"/>
      <c r="X910" s="25"/>
      <c r="Y910" s="25"/>
      <c r="Z910" s="25">
        <v>20</v>
      </c>
      <c r="AA910" s="25"/>
      <c r="AB910" s="25"/>
      <c r="AC910" s="25"/>
      <c r="AD910" s="25"/>
      <c r="AE910" s="25">
        <v>300</v>
      </c>
      <c r="AF910" s="25"/>
      <c r="AG910" s="25">
        <v>10</v>
      </c>
      <c r="AH910" s="25">
        <f t="shared" si="304"/>
        <v>10</v>
      </c>
      <c r="AI910" s="25"/>
      <c r="AJ910" s="25">
        <v>10</v>
      </c>
      <c r="AK910" s="25"/>
      <c r="AL910" s="25"/>
      <c r="AM910" s="25"/>
      <c r="AN910" s="25"/>
      <c r="AO910" s="25"/>
      <c r="AP910" s="25"/>
      <c r="AQ910" s="38" t="s">
        <v>1296</v>
      </c>
      <c r="AR910" s="18"/>
      <c r="AS910" s="38"/>
      <c r="AT910" s="18" t="s">
        <v>1143</v>
      </c>
      <c r="AU910" s="18"/>
      <c r="AV910" s="18"/>
      <c r="AW910" s="18"/>
      <c r="AX910" s="76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</row>
    <row r="911" spans="1:75" s="11" customFormat="1" ht="45.75" customHeight="1" x14ac:dyDescent="0.25">
      <c r="A911" s="9"/>
      <c r="B911" s="61" t="s">
        <v>1465</v>
      </c>
      <c r="C911" s="73" t="s">
        <v>1327</v>
      </c>
      <c r="D911" s="9"/>
      <c r="E911" s="73"/>
      <c r="F911" s="9"/>
      <c r="G911" s="69" t="s">
        <v>1280</v>
      </c>
      <c r="H911" s="71" t="s">
        <v>966</v>
      </c>
      <c r="I911" s="25">
        <v>0</v>
      </c>
      <c r="J911" s="25">
        <v>338</v>
      </c>
      <c r="K911" s="25">
        <v>1780</v>
      </c>
      <c r="L911" s="25">
        <f t="shared" ref="L911:L914" si="327">J911+K911</f>
        <v>2118</v>
      </c>
      <c r="M911" s="26">
        <v>43.643000000000001</v>
      </c>
      <c r="N911" s="27">
        <f t="shared" si="324"/>
        <v>92435.873999999996</v>
      </c>
      <c r="O911" s="27">
        <v>25291.23</v>
      </c>
      <c r="P911" s="27">
        <v>25291.23</v>
      </c>
      <c r="Q911" s="27">
        <v>25291.23</v>
      </c>
      <c r="R911" s="27">
        <v>25291.23</v>
      </c>
      <c r="S911" s="74">
        <f t="shared" si="321"/>
        <v>2118</v>
      </c>
      <c r="T911" s="25">
        <f t="shared" si="303"/>
        <v>0</v>
      </c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>
        <f t="shared" si="304"/>
        <v>0</v>
      </c>
      <c r="AI911" s="25"/>
      <c r="AJ911" s="25"/>
      <c r="AK911" s="25"/>
      <c r="AL911" s="25"/>
      <c r="AM911" s="25"/>
      <c r="AN911" s="25"/>
      <c r="AO911" s="25"/>
      <c r="AP911" s="25"/>
      <c r="AQ911" s="38" t="s">
        <v>1296</v>
      </c>
      <c r="AR911" s="18"/>
      <c r="AS911" s="38"/>
      <c r="AT911" s="18" t="s">
        <v>1143</v>
      </c>
      <c r="AU911" s="18"/>
      <c r="AV911" s="18"/>
      <c r="AW911" s="18"/>
      <c r="AX911" s="76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</row>
    <row r="912" spans="1:75" s="11" customFormat="1" ht="45.75" customHeight="1" x14ac:dyDescent="0.25">
      <c r="A912" s="9"/>
      <c r="B912" s="61" t="s">
        <v>1465</v>
      </c>
      <c r="C912" s="73" t="s">
        <v>1327</v>
      </c>
      <c r="D912" s="9"/>
      <c r="E912" s="73"/>
      <c r="F912" s="9"/>
      <c r="G912" s="69" t="s">
        <v>1280</v>
      </c>
      <c r="H912" s="71" t="s">
        <v>967</v>
      </c>
      <c r="I912" s="25">
        <v>0</v>
      </c>
      <c r="J912" s="25">
        <v>1022</v>
      </c>
      <c r="K912" s="25">
        <v>10300</v>
      </c>
      <c r="L912" s="25">
        <f t="shared" si="327"/>
        <v>11322</v>
      </c>
      <c r="M912" s="26">
        <v>22.364000000000001</v>
      </c>
      <c r="N912" s="27">
        <f t="shared" si="324"/>
        <v>253205.20800000001</v>
      </c>
      <c r="O912" s="27">
        <f>$N$912/4</f>
        <v>63301.302000000003</v>
      </c>
      <c r="P912" s="27">
        <f t="shared" ref="P912:R912" si="328">$N$912/4</f>
        <v>63301.302000000003</v>
      </c>
      <c r="Q912" s="27">
        <f t="shared" si="328"/>
        <v>63301.302000000003</v>
      </c>
      <c r="R912" s="27">
        <f t="shared" si="328"/>
        <v>63301.302000000003</v>
      </c>
      <c r="S912" s="74">
        <f t="shared" si="321"/>
        <v>11472</v>
      </c>
      <c r="T912" s="25">
        <f t="shared" ref="T912:T982" si="329">U912+V912+W912+X912+Y912+Z912+AA912+AB912+AC912+AD912+AE912+AF912+AG912+AH912</f>
        <v>150</v>
      </c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>
        <v>150</v>
      </c>
      <c r="AF912" s="25"/>
      <c r="AG912" s="25"/>
      <c r="AH912" s="25">
        <f t="shared" ref="AH912:AH982" si="330">AJ912+AK912+AL912+AM912+AN912+AO912+AP912+AI912</f>
        <v>0</v>
      </c>
      <c r="AI912" s="25"/>
      <c r="AJ912" s="25"/>
      <c r="AK912" s="25"/>
      <c r="AL912" s="25"/>
      <c r="AM912" s="25"/>
      <c r="AN912" s="25"/>
      <c r="AO912" s="25"/>
      <c r="AP912" s="25"/>
      <c r="AQ912" s="38" t="s">
        <v>1296</v>
      </c>
      <c r="AR912" s="18"/>
      <c r="AS912" s="38"/>
      <c r="AT912" s="18"/>
      <c r="AU912" s="18" t="s">
        <v>1132</v>
      </c>
      <c r="AV912" s="18"/>
      <c r="AW912" s="18"/>
      <c r="AX912" s="76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</row>
    <row r="913" spans="1:75" s="11" customFormat="1" ht="45.75" customHeight="1" x14ac:dyDescent="0.25">
      <c r="A913" s="9"/>
      <c r="B913" s="61" t="s">
        <v>1465</v>
      </c>
      <c r="C913" s="73" t="s">
        <v>1327</v>
      </c>
      <c r="D913" s="9"/>
      <c r="E913" s="73"/>
      <c r="F913" s="9"/>
      <c r="G913" s="69" t="s">
        <v>1280</v>
      </c>
      <c r="H913" s="71" t="s">
        <v>968</v>
      </c>
      <c r="I913" s="25">
        <v>0</v>
      </c>
      <c r="J913" s="25">
        <v>2427</v>
      </c>
      <c r="K913" s="25">
        <v>91420</v>
      </c>
      <c r="L913" s="25">
        <f t="shared" si="327"/>
        <v>93847</v>
      </c>
      <c r="M913" s="26">
        <v>28.577999999999999</v>
      </c>
      <c r="N913" s="27">
        <f t="shared" si="324"/>
        <v>2681959.5660000001</v>
      </c>
      <c r="O913" s="27">
        <v>670482.32999999996</v>
      </c>
      <c r="P913" s="27">
        <v>670482.32999999996</v>
      </c>
      <c r="Q913" s="27">
        <v>670482.32999999996</v>
      </c>
      <c r="R913" s="27">
        <v>670482.32999999996</v>
      </c>
      <c r="S913" s="74">
        <f t="shared" si="321"/>
        <v>94447</v>
      </c>
      <c r="T913" s="25">
        <f t="shared" si="329"/>
        <v>600</v>
      </c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>
        <v>550</v>
      </c>
      <c r="AF913" s="25"/>
      <c r="AG913" s="25"/>
      <c r="AH913" s="25">
        <f t="shared" si="330"/>
        <v>50</v>
      </c>
      <c r="AI913" s="25">
        <v>50</v>
      </c>
      <c r="AJ913" s="25"/>
      <c r="AK913" s="25"/>
      <c r="AL913" s="25"/>
      <c r="AM913" s="25"/>
      <c r="AN913" s="25"/>
      <c r="AO913" s="25"/>
      <c r="AP913" s="25"/>
      <c r="AQ913" s="38" t="s">
        <v>1296</v>
      </c>
      <c r="AR913" s="18"/>
      <c r="AS913" s="38"/>
      <c r="AT913" s="18"/>
      <c r="AU913" s="18" t="s">
        <v>1132</v>
      </c>
      <c r="AV913" s="18"/>
      <c r="AW913" s="18"/>
      <c r="AX913" s="76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</row>
    <row r="914" spans="1:75" s="11" customFormat="1" ht="45.75" customHeight="1" x14ac:dyDescent="0.25">
      <c r="A914" s="9"/>
      <c r="B914" s="61" t="s">
        <v>1465</v>
      </c>
      <c r="C914" s="73" t="s">
        <v>1327</v>
      </c>
      <c r="D914" s="9"/>
      <c r="E914" s="73"/>
      <c r="F914" s="9"/>
      <c r="G914" s="69" t="s">
        <v>1280</v>
      </c>
      <c r="H914" s="71" t="s">
        <v>969</v>
      </c>
      <c r="I914" s="25">
        <v>0</v>
      </c>
      <c r="J914" s="25">
        <v>2275</v>
      </c>
      <c r="K914" s="25">
        <v>55100</v>
      </c>
      <c r="L914" s="25">
        <f t="shared" si="327"/>
        <v>57375</v>
      </c>
      <c r="M914" s="26">
        <v>31.181000000000001</v>
      </c>
      <c r="N914" s="27">
        <f t="shared" si="324"/>
        <v>1789009.875</v>
      </c>
      <c r="O914" s="27">
        <f>$N$914/4</f>
        <v>447252.46875</v>
      </c>
      <c r="P914" s="27">
        <f t="shared" ref="P914:R914" si="331">$N$914/4</f>
        <v>447252.46875</v>
      </c>
      <c r="Q914" s="27">
        <f t="shared" si="331"/>
        <v>447252.46875</v>
      </c>
      <c r="R914" s="27">
        <f t="shared" si="331"/>
        <v>447252.46875</v>
      </c>
      <c r="S914" s="74">
        <f t="shared" si="321"/>
        <v>57745</v>
      </c>
      <c r="T914" s="25">
        <f t="shared" si="329"/>
        <v>370</v>
      </c>
      <c r="U914" s="25"/>
      <c r="V914" s="25"/>
      <c r="W914" s="25"/>
      <c r="X914" s="25"/>
      <c r="Y914" s="25"/>
      <c r="Z914" s="25">
        <v>50</v>
      </c>
      <c r="AA914" s="25"/>
      <c r="AB914" s="25"/>
      <c r="AC914" s="25"/>
      <c r="AD914" s="25"/>
      <c r="AE914" s="25">
        <v>320</v>
      </c>
      <c r="AF914" s="25"/>
      <c r="AG914" s="25"/>
      <c r="AH914" s="25">
        <f t="shared" si="330"/>
        <v>0</v>
      </c>
      <c r="AI914" s="25"/>
      <c r="AJ914" s="25"/>
      <c r="AK914" s="25"/>
      <c r="AL914" s="25"/>
      <c r="AM914" s="25"/>
      <c r="AN914" s="25"/>
      <c r="AO914" s="25"/>
      <c r="AP914" s="25"/>
      <c r="AQ914" s="38" t="s">
        <v>1296</v>
      </c>
      <c r="AR914" s="18"/>
      <c r="AS914" s="38"/>
      <c r="AT914" s="18"/>
      <c r="AU914" s="18" t="s">
        <v>1132</v>
      </c>
      <c r="AV914" s="18"/>
      <c r="AW914" s="18"/>
      <c r="AX914" s="76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</row>
    <row r="915" spans="1:75" s="11" customFormat="1" ht="45.75" customHeight="1" x14ac:dyDescent="0.25">
      <c r="A915" s="9"/>
      <c r="B915" s="61" t="s">
        <v>1509</v>
      </c>
      <c r="C915" s="73" t="s">
        <v>1306</v>
      </c>
      <c r="D915" s="9"/>
      <c r="E915" s="73"/>
      <c r="F915" s="9"/>
      <c r="G915" s="69" t="s">
        <v>970</v>
      </c>
      <c r="H915" s="71" t="s">
        <v>971</v>
      </c>
      <c r="I915" s="25">
        <v>0</v>
      </c>
      <c r="J915" s="25">
        <v>4250</v>
      </c>
      <c r="K915" s="25">
        <v>132070</v>
      </c>
      <c r="L915" s="25">
        <f>J915+K915</f>
        <v>136320</v>
      </c>
      <c r="M915" s="26">
        <v>0.11600000000000001</v>
      </c>
      <c r="N915" s="27">
        <f t="shared" si="324"/>
        <v>15813.12</v>
      </c>
      <c r="O915" s="27">
        <f>$N$915/4</f>
        <v>3953.28</v>
      </c>
      <c r="P915" s="27">
        <f t="shared" ref="P915:R915" si="332">$N$915/4</f>
        <v>3953.28</v>
      </c>
      <c r="Q915" s="27">
        <f t="shared" si="332"/>
        <v>3953.28</v>
      </c>
      <c r="R915" s="27">
        <f t="shared" si="332"/>
        <v>3953.28</v>
      </c>
      <c r="S915" s="74">
        <f t="shared" si="321"/>
        <v>136320</v>
      </c>
      <c r="T915" s="25">
        <f t="shared" si="329"/>
        <v>0</v>
      </c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>
        <f t="shared" si="330"/>
        <v>0</v>
      </c>
      <c r="AI915" s="25"/>
      <c r="AJ915" s="25"/>
      <c r="AK915" s="25"/>
      <c r="AL915" s="25"/>
      <c r="AM915" s="25"/>
      <c r="AN915" s="25"/>
      <c r="AO915" s="25"/>
      <c r="AP915" s="25"/>
      <c r="AQ915" s="38" t="s">
        <v>1296</v>
      </c>
      <c r="AR915" s="18"/>
      <c r="AS915" s="38"/>
      <c r="AT915" s="18"/>
      <c r="AU915" s="18" t="s">
        <v>1132</v>
      </c>
      <c r="AV915" s="18"/>
      <c r="AW915" s="18"/>
      <c r="AX915" s="76" t="s">
        <v>1408</v>
      </c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</row>
    <row r="916" spans="1:75" s="11" customFormat="1" ht="45.75" customHeight="1" x14ac:dyDescent="0.25">
      <c r="A916" s="9"/>
      <c r="B916" s="61" t="s">
        <v>1509</v>
      </c>
      <c r="C916" s="73" t="s">
        <v>1306</v>
      </c>
      <c r="D916" s="9"/>
      <c r="E916" s="73"/>
      <c r="F916" s="9"/>
      <c r="G916" s="69" t="s">
        <v>970</v>
      </c>
      <c r="H916" s="71" t="s">
        <v>972</v>
      </c>
      <c r="I916" s="25">
        <v>0</v>
      </c>
      <c r="J916" s="25">
        <v>38630</v>
      </c>
      <c r="K916" s="25">
        <v>795460</v>
      </c>
      <c r="L916" s="25">
        <f t="shared" ref="L916:L917" si="333">J916+K916</f>
        <v>834090</v>
      </c>
      <c r="M916" s="26">
        <v>0.14899999999999999</v>
      </c>
      <c r="N916" s="27">
        <f t="shared" si="324"/>
        <v>124279.40999999999</v>
      </c>
      <c r="O916" s="27">
        <f>$N$916/4</f>
        <v>31069.852499999997</v>
      </c>
      <c r="P916" s="27">
        <f t="shared" ref="P916:R916" si="334">$N$916/4</f>
        <v>31069.852499999997</v>
      </c>
      <c r="Q916" s="27">
        <f t="shared" si="334"/>
        <v>31069.852499999997</v>
      </c>
      <c r="R916" s="27">
        <f t="shared" si="334"/>
        <v>31069.852499999997</v>
      </c>
      <c r="S916" s="74">
        <f t="shared" si="321"/>
        <v>834160</v>
      </c>
      <c r="T916" s="25">
        <f t="shared" si="329"/>
        <v>70</v>
      </c>
      <c r="U916" s="25"/>
      <c r="V916" s="25">
        <v>70</v>
      </c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>
        <f t="shared" si="330"/>
        <v>0</v>
      </c>
      <c r="AI916" s="25"/>
      <c r="AJ916" s="25"/>
      <c r="AK916" s="25"/>
      <c r="AL916" s="25"/>
      <c r="AM916" s="25"/>
      <c r="AN916" s="25"/>
      <c r="AO916" s="25"/>
      <c r="AP916" s="25"/>
      <c r="AQ916" s="38" t="s">
        <v>1296</v>
      </c>
      <c r="AR916" s="18"/>
      <c r="AS916" s="38"/>
      <c r="AT916" s="18"/>
      <c r="AU916" s="18" t="s">
        <v>1132</v>
      </c>
      <c r="AV916" s="18"/>
      <c r="AW916" s="18"/>
      <c r="AX916" s="76" t="s">
        <v>1408</v>
      </c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</row>
    <row r="917" spans="1:75" s="11" customFormat="1" ht="45.75" customHeight="1" x14ac:dyDescent="0.25">
      <c r="A917" s="9"/>
      <c r="B917" s="61" t="s">
        <v>1509</v>
      </c>
      <c r="C917" s="73" t="s">
        <v>1306</v>
      </c>
      <c r="D917" s="9"/>
      <c r="E917" s="73"/>
      <c r="F917" s="9"/>
      <c r="G917" s="69" t="s">
        <v>970</v>
      </c>
      <c r="H917" s="71" t="s">
        <v>973</v>
      </c>
      <c r="I917" s="25">
        <v>0</v>
      </c>
      <c r="J917" s="25">
        <v>20110</v>
      </c>
      <c r="K917" s="25">
        <v>621264</v>
      </c>
      <c r="L917" s="25">
        <f t="shared" si="333"/>
        <v>641374</v>
      </c>
      <c r="M917" s="26">
        <v>0.20599999999999999</v>
      </c>
      <c r="N917" s="27">
        <f t="shared" si="324"/>
        <v>132123.04399999999</v>
      </c>
      <c r="O917" s="27">
        <f>$N$917/4</f>
        <v>33030.760999999999</v>
      </c>
      <c r="P917" s="27">
        <f t="shared" ref="P917:R917" si="335">$N$917/4</f>
        <v>33030.760999999999</v>
      </c>
      <c r="Q917" s="27">
        <f t="shared" si="335"/>
        <v>33030.760999999999</v>
      </c>
      <c r="R917" s="27">
        <f t="shared" si="335"/>
        <v>33030.760999999999</v>
      </c>
      <c r="S917" s="74">
        <f t="shared" si="321"/>
        <v>641704</v>
      </c>
      <c r="T917" s="25">
        <f t="shared" si="329"/>
        <v>330</v>
      </c>
      <c r="U917" s="25"/>
      <c r="V917" s="25"/>
      <c r="W917" s="25"/>
      <c r="X917" s="25"/>
      <c r="Y917" s="25"/>
      <c r="Z917" s="25">
        <v>30</v>
      </c>
      <c r="AA917" s="25"/>
      <c r="AB917" s="25"/>
      <c r="AC917" s="25"/>
      <c r="AD917" s="25"/>
      <c r="AE917" s="25"/>
      <c r="AF917" s="25"/>
      <c r="AG917" s="25"/>
      <c r="AH917" s="25">
        <f t="shared" si="330"/>
        <v>300</v>
      </c>
      <c r="AI917" s="25"/>
      <c r="AJ917" s="25">
        <v>300</v>
      </c>
      <c r="AK917" s="25"/>
      <c r="AL917" s="25"/>
      <c r="AM917" s="25"/>
      <c r="AN917" s="25"/>
      <c r="AO917" s="25"/>
      <c r="AP917" s="25"/>
      <c r="AQ917" s="38" t="s">
        <v>1296</v>
      </c>
      <c r="AR917" s="18"/>
      <c r="AS917" s="38"/>
      <c r="AT917" s="18"/>
      <c r="AU917" s="18" t="s">
        <v>1132</v>
      </c>
      <c r="AV917" s="18"/>
      <c r="AW917" s="18"/>
      <c r="AX917" s="76" t="s">
        <v>1409</v>
      </c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</row>
    <row r="918" spans="1:75" s="11" customFormat="1" ht="45.75" customHeight="1" x14ac:dyDescent="0.25">
      <c r="A918" s="9"/>
      <c r="B918" s="61" t="s">
        <v>1465</v>
      </c>
      <c r="C918" s="73" t="s">
        <v>1327</v>
      </c>
      <c r="D918" s="9"/>
      <c r="E918" s="73"/>
      <c r="F918" s="9"/>
      <c r="G918" s="69" t="s">
        <v>974</v>
      </c>
      <c r="H918" s="71" t="s">
        <v>975</v>
      </c>
      <c r="I918" s="25">
        <v>0</v>
      </c>
      <c r="J918" s="25">
        <v>2020</v>
      </c>
      <c r="K918" s="25">
        <v>34034</v>
      </c>
      <c r="L918" s="25">
        <v>36054</v>
      </c>
      <c r="M918" s="26">
        <v>154.072</v>
      </c>
      <c r="N918" s="27">
        <v>5554911.6716999998</v>
      </c>
      <c r="O918" s="27">
        <v>1388727.92</v>
      </c>
      <c r="P918" s="27">
        <v>1388727.92</v>
      </c>
      <c r="Q918" s="27">
        <v>1388727.92</v>
      </c>
      <c r="R918" s="27">
        <v>1388727.92</v>
      </c>
      <c r="S918" s="74">
        <f t="shared" si="321"/>
        <v>36314</v>
      </c>
      <c r="T918" s="25">
        <f t="shared" si="329"/>
        <v>260</v>
      </c>
      <c r="U918" s="25"/>
      <c r="V918" s="25"/>
      <c r="W918" s="25"/>
      <c r="X918" s="25"/>
      <c r="Y918" s="25"/>
      <c r="Z918" s="25">
        <v>10</v>
      </c>
      <c r="AA918" s="25"/>
      <c r="AB918" s="25"/>
      <c r="AC918" s="25"/>
      <c r="AD918" s="25"/>
      <c r="AE918" s="25">
        <v>250</v>
      </c>
      <c r="AF918" s="25"/>
      <c r="AG918" s="25"/>
      <c r="AH918" s="25">
        <f t="shared" si="330"/>
        <v>0</v>
      </c>
      <c r="AI918" s="25"/>
      <c r="AJ918" s="25"/>
      <c r="AK918" s="25"/>
      <c r="AL918" s="25"/>
      <c r="AM918" s="25"/>
      <c r="AN918" s="25"/>
      <c r="AO918" s="25"/>
      <c r="AP918" s="25"/>
      <c r="AQ918" s="38" t="s">
        <v>1296</v>
      </c>
      <c r="AR918" s="18"/>
      <c r="AS918" s="38"/>
      <c r="AT918" s="18"/>
      <c r="AU918" s="18" t="s">
        <v>1132</v>
      </c>
      <c r="AV918" s="18"/>
      <c r="AW918" s="18"/>
      <c r="AX918" s="76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</row>
    <row r="919" spans="1:75" s="11" customFormat="1" ht="45.75" customHeight="1" x14ac:dyDescent="0.25">
      <c r="A919" s="9"/>
      <c r="B919" s="61" t="s">
        <v>1432</v>
      </c>
      <c r="C919" s="73" t="s">
        <v>1327</v>
      </c>
      <c r="D919" s="9"/>
      <c r="E919" s="73" t="s">
        <v>1734</v>
      </c>
      <c r="F919" s="9"/>
      <c r="G919" s="69" t="s">
        <v>976</v>
      </c>
      <c r="H919" s="71" t="s">
        <v>950</v>
      </c>
      <c r="I919" s="25">
        <v>0</v>
      </c>
      <c r="J919" s="25">
        <v>0</v>
      </c>
      <c r="K919" s="25">
        <v>0</v>
      </c>
      <c r="L919" s="25">
        <f>J919+K919</f>
        <v>0</v>
      </c>
      <c r="M919" s="26">
        <v>20.143000000000001</v>
      </c>
      <c r="N919" s="27">
        <f>L919*M919</f>
        <v>0</v>
      </c>
      <c r="O919" s="27">
        <f>$N$919/4</f>
        <v>0</v>
      </c>
      <c r="P919" s="27">
        <f t="shared" ref="P919:R920" si="336">$N$919/4</f>
        <v>0</v>
      </c>
      <c r="Q919" s="27">
        <f t="shared" si="336"/>
        <v>0</v>
      </c>
      <c r="R919" s="27">
        <f t="shared" si="336"/>
        <v>0</v>
      </c>
      <c r="S919" s="74">
        <f t="shared" si="321"/>
        <v>998</v>
      </c>
      <c r="T919" s="25">
        <f t="shared" si="329"/>
        <v>998</v>
      </c>
      <c r="U919" s="25"/>
      <c r="V919" s="25"/>
      <c r="W919" s="25"/>
      <c r="X919" s="25"/>
      <c r="Y919" s="25"/>
      <c r="Z919" s="25">
        <v>100</v>
      </c>
      <c r="AA919" s="25"/>
      <c r="AB919" s="25"/>
      <c r="AC919" s="25"/>
      <c r="AD919" s="25"/>
      <c r="AE919" s="25">
        <v>530</v>
      </c>
      <c r="AF919" s="25"/>
      <c r="AG919" s="25"/>
      <c r="AH919" s="25">
        <f t="shared" si="330"/>
        <v>368</v>
      </c>
      <c r="AI919" s="25">
        <v>80</v>
      </c>
      <c r="AJ919" s="25">
        <v>238</v>
      </c>
      <c r="AK919" s="25"/>
      <c r="AL919" s="25"/>
      <c r="AM919" s="25"/>
      <c r="AN919" s="25"/>
      <c r="AO919" s="25">
        <v>50</v>
      </c>
      <c r="AP919" s="25"/>
      <c r="AQ919" s="38" t="s">
        <v>1127</v>
      </c>
      <c r="AR919" s="18"/>
      <c r="AS919" s="38" t="s">
        <v>1184</v>
      </c>
      <c r="AT919" s="18"/>
      <c r="AU919" s="18"/>
      <c r="AV919" s="18"/>
      <c r="AW919" s="18"/>
      <c r="AX919" s="76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</row>
    <row r="920" spans="1:75" s="11" customFormat="1" ht="45" x14ac:dyDescent="0.25">
      <c r="A920" s="9"/>
      <c r="B920" s="61" t="s">
        <v>1432</v>
      </c>
      <c r="C920" s="73" t="s">
        <v>1327</v>
      </c>
      <c r="D920" s="9"/>
      <c r="E920" s="82" t="s">
        <v>1734</v>
      </c>
      <c r="F920" s="9"/>
      <c r="G920" s="69" t="s">
        <v>976</v>
      </c>
      <c r="H920" s="71" t="s">
        <v>977</v>
      </c>
      <c r="I920" s="26">
        <v>0</v>
      </c>
      <c r="J920" s="25">
        <v>0</v>
      </c>
      <c r="K920" s="25">
        <v>0</v>
      </c>
      <c r="L920" s="25">
        <f>J920+K920</f>
        <v>0</v>
      </c>
      <c r="M920" s="26">
        <v>7.43</v>
      </c>
      <c r="N920" s="27">
        <f>L920*M920</f>
        <v>0</v>
      </c>
      <c r="O920" s="27">
        <f>$N$919/4</f>
        <v>0</v>
      </c>
      <c r="P920" s="27">
        <f t="shared" si="336"/>
        <v>0</v>
      </c>
      <c r="Q920" s="27">
        <f t="shared" si="336"/>
        <v>0</v>
      </c>
      <c r="R920" s="27">
        <f t="shared" si="336"/>
        <v>0</v>
      </c>
      <c r="S920" s="74">
        <f t="shared" si="321"/>
        <v>100</v>
      </c>
      <c r="T920" s="25">
        <f t="shared" si="329"/>
        <v>100</v>
      </c>
      <c r="U920" s="25"/>
      <c r="V920" s="25"/>
      <c r="W920" s="25"/>
      <c r="X920" s="25">
        <v>20</v>
      </c>
      <c r="Y920" s="25"/>
      <c r="Z920" s="25">
        <v>20</v>
      </c>
      <c r="AA920" s="25"/>
      <c r="AB920" s="25"/>
      <c r="AC920" s="25"/>
      <c r="AD920" s="25"/>
      <c r="AE920" s="25">
        <v>60</v>
      </c>
      <c r="AF920" s="25"/>
      <c r="AG920" s="25"/>
      <c r="AH920" s="25">
        <f t="shared" si="330"/>
        <v>0</v>
      </c>
      <c r="AI920" s="25"/>
      <c r="AJ920" s="25"/>
      <c r="AK920" s="25"/>
      <c r="AL920" s="25"/>
      <c r="AM920" s="25"/>
      <c r="AN920" s="25"/>
      <c r="AO920" s="25"/>
      <c r="AP920" s="25"/>
      <c r="AQ920" s="19" t="s">
        <v>1127</v>
      </c>
      <c r="AR920" s="19"/>
      <c r="AS920" s="19" t="s">
        <v>1184</v>
      </c>
      <c r="AT920" s="19"/>
      <c r="AU920" s="19"/>
      <c r="AV920" s="82"/>
      <c r="AW920" s="82"/>
      <c r="AX920" s="76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</row>
    <row r="921" spans="1:75" s="11" customFormat="1" ht="45" x14ac:dyDescent="0.25">
      <c r="A921" s="9"/>
      <c r="B921" s="61" t="s">
        <v>1465</v>
      </c>
      <c r="C921" s="73" t="s">
        <v>1327</v>
      </c>
      <c r="D921" s="9"/>
      <c r="E921" s="82" t="s">
        <v>1772</v>
      </c>
      <c r="F921" s="9"/>
      <c r="G921" s="69" t="s">
        <v>943</v>
      </c>
      <c r="H921" s="71" t="s">
        <v>978</v>
      </c>
      <c r="I921" s="26">
        <v>0</v>
      </c>
      <c r="J921" s="25">
        <v>0</v>
      </c>
      <c r="K921" s="25">
        <v>0</v>
      </c>
      <c r="L921" s="25">
        <v>0</v>
      </c>
      <c r="M921" s="26">
        <v>5.173</v>
      </c>
      <c r="N921" s="27">
        <v>0</v>
      </c>
      <c r="O921" s="27">
        <v>0</v>
      </c>
      <c r="P921" s="27">
        <v>0</v>
      </c>
      <c r="Q921" s="27">
        <v>0</v>
      </c>
      <c r="R921" s="27">
        <v>0</v>
      </c>
      <c r="S921" s="74">
        <f t="shared" si="321"/>
        <v>0</v>
      </c>
      <c r="T921" s="25">
        <f t="shared" si="329"/>
        <v>0</v>
      </c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>
        <f t="shared" si="330"/>
        <v>0</v>
      </c>
      <c r="AI921" s="25"/>
      <c r="AJ921" s="25"/>
      <c r="AK921" s="25"/>
      <c r="AL921" s="25"/>
      <c r="AM921" s="25"/>
      <c r="AN921" s="25"/>
      <c r="AO921" s="25"/>
      <c r="AP921" s="25"/>
      <c r="AQ921" s="19" t="s">
        <v>1296</v>
      </c>
      <c r="AR921" s="19"/>
      <c r="AS921" s="19"/>
      <c r="AT921" s="19"/>
      <c r="AU921" s="19" t="s">
        <v>1132</v>
      </c>
      <c r="AV921" s="82"/>
      <c r="AW921" s="82"/>
      <c r="AX921" s="76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</row>
    <row r="922" spans="1:75" x14ac:dyDescent="0.25">
      <c r="A922" s="3"/>
      <c r="B922" s="59" t="s">
        <v>1465</v>
      </c>
      <c r="C922" s="63" t="s">
        <v>1327</v>
      </c>
      <c r="D922" s="3"/>
      <c r="E922" s="3"/>
      <c r="F922" s="3"/>
      <c r="G922" s="67" t="s">
        <v>979</v>
      </c>
      <c r="H922" s="66" t="s">
        <v>980</v>
      </c>
      <c r="I922" s="22">
        <v>0</v>
      </c>
      <c r="J922" s="23">
        <v>6940</v>
      </c>
      <c r="K922" s="23">
        <v>514580</v>
      </c>
      <c r="L922" s="23">
        <v>521520</v>
      </c>
      <c r="M922" s="22">
        <v>0.51900000000000002</v>
      </c>
      <c r="N922" s="24">
        <v>270554.66710000002</v>
      </c>
      <c r="O922" s="24">
        <v>67638.67</v>
      </c>
      <c r="P922" s="24">
        <v>67638.67</v>
      </c>
      <c r="Q922" s="24">
        <v>67638.67</v>
      </c>
      <c r="R922" s="24">
        <v>67638.67</v>
      </c>
      <c r="S922" s="32">
        <f t="shared" si="321"/>
        <v>521520</v>
      </c>
      <c r="T922" s="23">
        <f t="shared" si="329"/>
        <v>0</v>
      </c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>
        <f t="shared" si="330"/>
        <v>0</v>
      </c>
      <c r="AI922" s="23"/>
      <c r="AJ922" s="23"/>
      <c r="AK922" s="23"/>
      <c r="AL922" s="23"/>
      <c r="AM922" s="23"/>
      <c r="AN922" s="23"/>
      <c r="AO922" s="23"/>
      <c r="AP922" s="23"/>
      <c r="AQ922" s="16" t="s">
        <v>1296</v>
      </c>
      <c r="AR922" s="16"/>
      <c r="AS922" s="16"/>
      <c r="AT922" s="16" t="s">
        <v>1143</v>
      </c>
      <c r="AU922" s="16"/>
      <c r="AV922" s="40"/>
      <c r="AW922" s="40"/>
      <c r="AX922" s="75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</row>
    <row r="923" spans="1:75" x14ac:dyDescent="0.25">
      <c r="A923" s="5"/>
      <c r="B923" s="60"/>
      <c r="C923" s="5"/>
      <c r="D923" s="5"/>
      <c r="E923" s="5"/>
      <c r="F923" s="5" t="s">
        <v>981</v>
      </c>
      <c r="G923" s="68" t="s">
        <v>982</v>
      </c>
      <c r="H923" s="66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32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50" t="s">
        <v>1296</v>
      </c>
      <c r="AR923" s="50"/>
      <c r="AS923" s="50"/>
      <c r="AT923" s="50"/>
      <c r="AU923" s="50" t="s">
        <v>1132</v>
      </c>
      <c r="AV923" s="42"/>
      <c r="AW923" s="42"/>
      <c r="AX923" s="7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</row>
    <row r="924" spans="1:75" ht="30" x14ac:dyDescent="0.25">
      <c r="A924" s="3"/>
      <c r="B924" s="59" t="s">
        <v>1465</v>
      </c>
      <c r="C924" s="63" t="s">
        <v>1327</v>
      </c>
      <c r="D924" s="3"/>
      <c r="E924" s="3"/>
      <c r="F924" s="3"/>
      <c r="G924" s="67" t="s">
        <v>983</v>
      </c>
      <c r="H924" s="66" t="s">
        <v>984</v>
      </c>
      <c r="I924" s="22">
        <v>0</v>
      </c>
      <c r="J924" s="23">
        <v>42510</v>
      </c>
      <c r="K924" s="23">
        <v>43870</v>
      </c>
      <c r="L924" s="23">
        <v>86380</v>
      </c>
      <c r="M924" s="22">
        <v>2.6589999999999998</v>
      </c>
      <c r="N924" s="24">
        <v>229727.43719999999</v>
      </c>
      <c r="O924" s="24">
        <v>57431.86</v>
      </c>
      <c r="P924" s="24">
        <v>57431.86</v>
      </c>
      <c r="Q924" s="24">
        <v>57431.86</v>
      </c>
      <c r="R924" s="24">
        <v>57431.86</v>
      </c>
      <c r="S924" s="32">
        <f>L924+T924</f>
        <v>86900</v>
      </c>
      <c r="T924" s="23">
        <f t="shared" si="329"/>
        <v>520</v>
      </c>
      <c r="U924" s="23"/>
      <c r="V924" s="23">
        <v>50</v>
      </c>
      <c r="W924" s="23"/>
      <c r="X924" s="23">
        <v>200</v>
      </c>
      <c r="Y924" s="23"/>
      <c r="Z924" s="23">
        <v>10</v>
      </c>
      <c r="AA924" s="23"/>
      <c r="AB924" s="23"/>
      <c r="AC924" s="23"/>
      <c r="AD924" s="23"/>
      <c r="AE924" s="23"/>
      <c r="AF924" s="23"/>
      <c r="AG924" s="23">
        <v>100</v>
      </c>
      <c r="AH924" s="23">
        <f t="shared" si="330"/>
        <v>160</v>
      </c>
      <c r="AI924" s="23"/>
      <c r="AJ924" s="23">
        <v>60</v>
      </c>
      <c r="AK924" s="23"/>
      <c r="AL924" s="23"/>
      <c r="AM924" s="23"/>
      <c r="AN924" s="23"/>
      <c r="AO924" s="23">
        <v>100</v>
      </c>
      <c r="AP924" s="23"/>
      <c r="AQ924" s="16" t="s">
        <v>1296</v>
      </c>
      <c r="AR924" s="16"/>
      <c r="AS924" s="16"/>
      <c r="AT924" s="16"/>
      <c r="AU924" s="16" t="s">
        <v>1132</v>
      </c>
      <c r="AV924" s="40"/>
      <c r="AW924" s="40"/>
      <c r="AX924" s="75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</row>
    <row r="925" spans="1:75" x14ac:dyDescent="0.25">
      <c r="A925" s="5"/>
      <c r="B925" s="60"/>
      <c r="C925" s="5"/>
      <c r="D925" s="5"/>
      <c r="E925" s="5"/>
      <c r="F925" s="5" t="s">
        <v>985</v>
      </c>
      <c r="G925" s="68" t="s">
        <v>986</v>
      </c>
      <c r="H925" s="66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32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49" t="s">
        <v>1126</v>
      </c>
      <c r="AR925" s="49" t="s">
        <v>1133</v>
      </c>
      <c r="AS925" s="49"/>
      <c r="AT925" s="49"/>
      <c r="AU925" s="49"/>
      <c r="AV925" s="42"/>
      <c r="AW925" s="42"/>
      <c r="AX925" s="7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</row>
    <row r="926" spans="1:75" ht="48" customHeight="1" x14ac:dyDescent="0.25">
      <c r="A926" s="3"/>
      <c r="B926" s="59" t="s">
        <v>1458</v>
      </c>
      <c r="C926" s="63" t="s">
        <v>1327</v>
      </c>
      <c r="D926" s="3" t="s">
        <v>1478</v>
      </c>
      <c r="E926" s="3"/>
      <c r="F926" s="3"/>
      <c r="G926" s="67" t="s">
        <v>1281</v>
      </c>
      <c r="H926" s="66" t="s">
        <v>987</v>
      </c>
      <c r="I926" s="22">
        <v>0</v>
      </c>
      <c r="J926" s="22">
        <v>150</v>
      </c>
      <c r="K926" s="22">
        <v>0</v>
      </c>
      <c r="L926" s="22">
        <v>150</v>
      </c>
      <c r="M926" s="22">
        <v>525.51</v>
      </c>
      <c r="N926" s="24">
        <v>78826.536800000002</v>
      </c>
      <c r="O926" s="24">
        <v>19706.63</v>
      </c>
      <c r="P926" s="24">
        <v>19706.63</v>
      </c>
      <c r="Q926" s="24">
        <v>19706.63</v>
      </c>
      <c r="R926" s="24">
        <v>19706.63</v>
      </c>
      <c r="S926" s="32">
        <f>L926+T926</f>
        <v>150</v>
      </c>
      <c r="T926" s="23">
        <f t="shared" si="329"/>
        <v>0</v>
      </c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>
        <f t="shared" si="330"/>
        <v>0</v>
      </c>
      <c r="AI926" s="23"/>
      <c r="AJ926" s="23"/>
      <c r="AK926" s="23"/>
      <c r="AL926" s="23"/>
      <c r="AM926" s="23"/>
      <c r="AN926" s="23"/>
      <c r="AO926" s="23"/>
      <c r="AP926" s="23"/>
      <c r="AQ926" s="15" t="s">
        <v>1126</v>
      </c>
      <c r="AR926" s="15" t="s">
        <v>1133</v>
      </c>
      <c r="AS926" s="15"/>
      <c r="AT926" s="15"/>
      <c r="AU926" s="15"/>
      <c r="AV926" s="40"/>
      <c r="AW926" s="40"/>
      <c r="AX926" s="75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</row>
    <row r="927" spans="1:75" ht="30" x14ac:dyDescent="0.25">
      <c r="A927" s="3"/>
      <c r="B927" s="59" t="s">
        <v>1440</v>
      </c>
      <c r="C927" s="63" t="s">
        <v>1327</v>
      </c>
      <c r="D927" s="3" t="s">
        <v>1478</v>
      </c>
      <c r="E927" s="3"/>
      <c r="F927" s="3"/>
      <c r="G927" s="67" t="s">
        <v>1281</v>
      </c>
      <c r="H927" s="66" t="s">
        <v>988</v>
      </c>
      <c r="I927" s="23">
        <v>1365</v>
      </c>
      <c r="J927" s="22">
        <v>0</v>
      </c>
      <c r="K927" s="22">
        <v>0</v>
      </c>
      <c r="L927" s="23">
        <v>1365</v>
      </c>
      <c r="M927" s="24">
        <v>1072.374</v>
      </c>
      <c r="N927" s="24">
        <v>1463790.5018</v>
      </c>
      <c r="O927" s="24">
        <v>365947.63</v>
      </c>
      <c r="P927" s="24">
        <v>365947.63</v>
      </c>
      <c r="Q927" s="24">
        <v>365947.63</v>
      </c>
      <c r="R927" s="24">
        <v>365947.63</v>
      </c>
      <c r="S927" s="32">
        <f>L927+T927</f>
        <v>1377</v>
      </c>
      <c r="T927" s="23">
        <f t="shared" si="329"/>
        <v>12</v>
      </c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>
        <v>12</v>
      </c>
      <c r="AH927" s="23">
        <f t="shared" si="330"/>
        <v>0</v>
      </c>
      <c r="AI927" s="23"/>
      <c r="AJ927" s="23"/>
      <c r="AK927" s="23"/>
      <c r="AL927" s="23"/>
      <c r="AM927" s="23"/>
      <c r="AN927" s="23"/>
      <c r="AO927" s="23"/>
      <c r="AP927" s="23"/>
      <c r="AQ927" s="15" t="s">
        <v>1296</v>
      </c>
      <c r="AR927" s="15"/>
      <c r="AS927" s="15"/>
      <c r="AT927" s="15"/>
      <c r="AU927" s="15" t="s">
        <v>1132</v>
      </c>
      <c r="AV927" s="40"/>
      <c r="AW927" s="40"/>
      <c r="AX927" s="75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</row>
    <row r="928" spans="1:75" ht="30" x14ac:dyDescent="0.25">
      <c r="A928" s="3"/>
      <c r="B928" s="59" t="s">
        <v>1440</v>
      </c>
      <c r="C928" s="63" t="s">
        <v>1327</v>
      </c>
      <c r="D928" s="3"/>
      <c r="E928" s="3"/>
      <c r="F928" s="3"/>
      <c r="G928" s="67" t="s">
        <v>1281</v>
      </c>
      <c r="H928" s="66" t="s">
        <v>989</v>
      </c>
      <c r="I928" s="23">
        <v>2840</v>
      </c>
      <c r="J928" s="22">
        <v>4</v>
      </c>
      <c r="K928" s="22">
        <v>0</v>
      </c>
      <c r="L928" s="23">
        <v>2844</v>
      </c>
      <c r="M928" s="24">
        <v>1528.8330000000001</v>
      </c>
      <c r="N928" s="24">
        <v>4348000.1973999999</v>
      </c>
      <c r="O928" s="24">
        <v>1087000.05</v>
      </c>
      <c r="P928" s="24">
        <v>1087000.05</v>
      </c>
      <c r="Q928" s="24">
        <v>1087000.05</v>
      </c>
      <c r="R928" s="24">
        <v>1087000.05</v>
      </c>
      <c r="S928" s="32">
        <f>L928+T928</f>
        <v>2844</v>
      </c>
      <c r="T928" s="23">
        <f t="shared" si="329"/>
        <v>0</v>
      </c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>
        <f t="shared" si="330"/>
        <v>0</v>
      </c>
      <c r="AI928" s="23"/>
      <c r="AJ928" s="23"/>
      <c r="AK928" s="23"/>
      <c r="AL928" s="23"/>
      <c r="AM928" s="23"/>
      <c r="AN928" s="23"/>
      <c r="AO928" s="23"/>
      <c r="AP928" s="23"/>
      <c r="AQ928" s="15" t="s">
        <v>1296</v>
      </c>
      <c r="AR928" s="15"/>
      <c r="AS928" s="15"/>
      <c r="AT928" s="15"/>
      <c r="AU928" s="15" t="s">
        <v>1132</v>
      </c>
      <c r="AV928" s="40"/>
      <c r="AW928" s="40"/>
      <c r="AX928" s="75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</row>
    <row r="929" spans="1:75" x14ac:dyDescent="0.25">
      <c r="A929" s="5"/>
      <c r="B929" s="60"/>
      <c r="C929" s="5"/>
      <c r="D929" s="5"/>
      <c r="E929" s="5"/>
      <c r="F929" s="5" t="s">
        <v>990</v>
      </c>
      <c r="G929" s="68" t="s">
        <v>991</v>
      </c>
      <c r="H929" s="66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32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52" t="s">
        <v>1296</v>
      </c>
      <c r="AR929" s="52"/>
      <c r="AS929" s="52"/>
      <c r="AT929" s="52"/>
      <c r="AU929" s="52" t="s">
        <v>1132</v>
      </c>
      <c r="AV929" s="42"/>
      <c r="AW929" s="42"/>
      <c r="AX929" s="7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</row>
    <row r="930" spans="1:75" x14ac:dyDescent="0.25">
      <c r="A930" s="5"/>
      <c r="B930" s="60"/>
      <c r="C930" s="5"/>
      <c r="D930" s="5"/>
      <c r="E930" s="5"/>
      <c r="F930" s="5" t="s">
        <v>992</v>
      </c>
      <c r="G930" s="68" t="s">
        <v>993</v>
      </c>
      <c r="H930" s="66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32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46" t="s">
        <v>1296</v>
      </c>
      <c r="AR930" s="46"/>
      <c r="AS930" s="46"/>
      <c r="AT930" s="46" t="s">
        <v>1136</v>
      </c>
      <c r="AU930" s="46"/>
      <c r="AV930" s="42"/>
      <c r="AW930" s="42"/>
      <c r="AX930" s="7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</row>
    <row r="931" spans="1:75" x14ac:dyDescent="0.25">
      <c r="A931" s="3"/>
      <c r="B931" s="59" t="s">
        <v>1466</v>
      </c>
      <c r="C931" s="63" t="s">
        <v>1327</v>
      </c>
      <c r="D931" s="3"/>
      <c r="E931" s="3"/>
      <c r="F931" s="3"/>
      <c r="G931" s="67" t="s">
        <v>994</v>
      </c>
      <c r="H931" s="66" t="s">
        <v>995</v>
      </c>
      <c r="I931" s="22">
        <v>0</v>
      </c>
      <c r="J931" s="23">
        <v>6548</v>
      </c>
      <c r="K931" s="23">
        <v>132937</v>
      </c>
      <c r="L931" s="23">
        <v>139485</v>
      </c>
      <c r="M931" s="22">
        <v>10.888</v>
      </c>
      <c r="N931" s="24">
        <v>1518773.7744</v>
      </c>
      <c r="O931" s="24">
        <v>379693.44</v>
      </c>
      <c r="P931" s="24">
        <v>379693.44</v>
      </c>
      <c r="Q931" s="24">
        <v>379693.44</v>
      </c>
      <c r="R931" s="24">
        <v>379693.44</v>
      </c>
      <c r="S931" s="32">
        <f t="shared" ref="S931:S947" si="337">L931+T931</f>
        <v>141565</v>
      </c>
      <c r="T931" s="23">
        <f t="shared" si="329"/>
        <v>2080</v>
      </c>
      <c r="U931" s="23"/>
      <c r="V931" s="23">
        <v>30</v>
      </c>
      <c r="W931" s="23"/>
      <c r="X931" s="23"/>
      <c r="Y931" s="23"/>
      <c r="Z931" s="23"/>
      <c r="AA931" s="23"/>
      <c r="AB931" s="23"/>
      <c r="AC931" s="23"/>
      <c r="AD931" s="23"/>
      <c r="AE931" s="23">
        <v>2000</v>
      </c>
      <c r="AF931" s="23"/>
      <c r="AG931" s="23"/>
      <c r="AH931" s="23">
        <f t="shared" si="330"/>
        <v>50</v>
      </c>
      <c r="AI931" s="23"/>
      <c r="AJ931" s="23"/>
      <c r="AK931" s="23"/>
      <c r="AL931" s="23"/>
      <c r="AM931" s="23"/>
      <c r="AN931" s="23"/>
      <c r="AO931" s="23">
        <v>50</v>
      </c>
      <c r="AP931" s="23"/>
      <c r="AQ931" s="15" t="s">
        <v>1296</v>
      </c>
      <c r="AR931" s="15"/>
      <c r="AS931" s="15"/>
      <c r="AT931" s="15"/>
      <c r="AU931" s="15" t="s">
        <v>1132</v>
      </c>
      <c r="AV931" s="40"/>
      <c r="AW931" s="40"/>
      <c r="AX931" s="75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</row>
    <row r="932" spans="1:75" x14ac:dyDescent="0.25">
      <c r="A932" s="3"/>
      <c r="B932" s="59" t="s">
        <v>1431</v>
      </c>
      <c r="C932" s="63" t="s">
        <v>1327</v>
      </c>
      <c r="D932" s="3"/>
      <c r="E932" s="3"/>
      <c r="F932" s="3"/>
      <c r="G932" s="67" t="s">
        <v>996</v>
      </c>
      <c r="H932" s="66" t="s">
        <v>997</v>
      </c>
      <c r="I932" s="22">
        <v>0</v>
      </c>
      <c r="J932" s="23">
        <v>6884</v>
      </c>
      <c r="K932" s="23">
        <v>31069</v>
      </c>
      <c r="L932" s="23">
        <v>37953</v>
      </c>
      <c r="M932" s="22">
        <v>3.214</v>
      </c>
      <c r="N932" s="24">
        <v>121983.1053</v>
      </c>
      <c r="O932" s="24">
        <v>30495.78</v>
      </c>
      <c r="P932" s="24">
        <v>30495.78</v>
      </c>
      <c r="Q932" s="24">
        <v>30495.78</v>
      </c>
      <c r="R932" s="24">
        <v>30495.78</v>
      </c>
      <c r="S932" s="32">
        <f t="shared" si="337"/>
        <v>38106</v>
      </c>
      <c r="T932" s="23">
        <f t="shared" si="329"/>
        <v>153</v>
      </c>
      <c r="U932" s="23"/>
      <c r="V932" s="23">
        <v>70</v>
      </c>
      <c r="W932" s="23"/>
      <c r="X932" s="23"/>
      <c r="Y932" s="23"/>
      <c r="Z932" s="23"/>
      <c r="AA932" s="23"/>
      <c r="AB932" s="23"/>
      <c r="AC932" s="23"/>
      <c r="AD932" s="23"/>
      <c r="AE932" s="23">
        <v>30</v>
      </c>
      <c r="AF932" s="23"/>
      <c r="AG932" s="23">
        <v>2</v>
      </c>
      <c r="AH932" s="23">
        <f t="shared" si="330"/>
        <v>51</v>
      </c>
      <c r="AI932" s="23"/>
      <c r="AJ932" s="23"/>
      <c r="AK932" s="23"/>
      <c r="AL932" s="23"/>
      <c r="AM932" s="23"/>
      <c r="AN932" s="23">
        <v>1</v>
      </c>
      <c r="AO932" s="23">
        <v>50</v>
      </c>
      <c r="AP932" s="23"/>
      <c r="AQ932" s="15" t="s">
        <v>1296</v>
      </c>
      <c r="AR932" s="15"/>
      <c r="AS932" s="15"/>
      <c r="AT932" s="15"/>
      <c r="AU932" s="15" t="s">
        <v>1132</v>
      </c>
      <c r="AV932" s="40"/>
      <c r="AW932" s="40"/>
      <c r="AX932" s="75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</row>
    <row r="933" spans="1:75" x14ac:dyDescent="0.25">
      <c r="A933" s="3"/>
      <c r="B933" s="59" t="s">
        <v>1430</v>
      </c>
      <c r="C933" s="63" t="s">
        <v>1327</v>
      </c>
      <c r="D933" s="3"/>
      <c r="E933" s="3"/>
      <c r="F933" s="3"/>
      <c r="G933" s="67" t="s">
        <v>998</v>
      </c>
      <c r="H933" s="66" t="s">
        <v>277</v>
      </c>
      <c r="I933" s="22">
        <v>0</v>
      </c>
      <c r="J933" s="23">
        <v>62550</v>
      </c>
      <c r="K933" s="23">
        <v>188160</v>
      </c>
      <c r="L933" s="23">
        <v>250710</v>
      </c>
      <c r="M933" s="22">
        <v>10.06</v>
      </c>
      <c r="N933" s="24">
        <v>2522037.5525000002</v>
      </c>
      <c r="O933" s="24">
        <v>630509.39</v>
      </c>
      <c r="P933" s="24">
        <v>630509.39</v>
      </c>
      <c r="Q933" s="24">
        <v>630509.39</v>
      </c>
      <c r="R933" s="24">
        <v>630509.39</v>
      </c>
      <c r="S933" s="32">
        <f t="shared" si="337"/>
        <v>252510</v>
      </c>
      <c r="T933" s="23">
        <f t="shared" si="329"/>
        <v>1800</v>
      </c>
      <c r="U933" s="23"/>
      <c r="V933" s="23"/>
      <c r="W933" s="23"/>
      <c r="X933" s="23"/>
      <c r="Y933" s="23"/>
      <c r="Z933" s="23">
        <v>100</v>
      </c>
      <c r="AA933" s="23"/>
      <c r="AB933" s="23"/>
      <c r="AC933" s="23"/>
      <c r="AD933" s="23"/>
      <c r="AE933" s="23"/>
      <c r="AF933" s="23"/>
      <c r="AG933" s="23">
        <v>1500</v>
      </c>
      <c r="AH933" s="23">
        <f t="shared" si="330"/>
        <v>200</v>
      </c>
      <c r="AI933" s="23"/>
      <c r="AJ933" s="23"/>
      <c r="AK933" s="23"/>
      <c r="AL933" s="23"/>
      <c r="AM933" s="23"/>
      <c r="AN933" s="23"/>
      <c r="AO933" s="23">
        <v>200</v>
      </c>
      <c r="AP933" s="23"/>
      <c r="AQ933" s="15" t="s">
        <v>1296</v>
      </c>
      <c r="AR933" s="15"/>
      <c r="AS933" s="15"/>
      <c r="AT933" s="15"/>
      <c r="AU933" s="15" t="s">
        <v>1132</v>
      </c>
      <c r="AV933" s="40"/>
      <c r="AW933" s="40"/>
      <c r="AX933" s="75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</row>
    <row r="934" spans="1:75" x14ac:dyDescent="0.25">
      <c r="A934" s="3"/>
      <c r="B934" s="59" t="s">
        <v>1466</v>
      </c>
      <c r="C934" s="63" t="s">
        <v>1327</v>
      </c>
      <c r="D934" s="3"/>
      <c r="E934" s="3"/>
      <c r="F934" s="3"/>
      <c r="G934" s="67" t="s">
        <v>999</v>
      </c>
      <c r="H934" s="66" t="s">
        <v>997</v>
      </c>
      <c r="I934" s="22">
        <v>0</v>
      </c>
      <c r="J934" s="23">
        <v>29119</v>
      </c>
      <c r="K934" s="23">
        <v>387881</v>
      </c>
      <c r="L934" s="23">
        <v>417000</v>
      </c>
      <c r="M934" s="22">
        <v>10.497999999999999</v>
      </c>
      <c r="N934" s="24">
        <v>4377608.2455000002</v>
      </c>
      <c r="O934" s="24">
        <v>1094402.06</v>
      </c>
      <c r="P934" s="24">
        <v>1094402.06</v>
      </c>
      <c r="Q934" s="24">
        <v>1094402.06</v>
      </c>
      <c r="R934" s="24">
        <v>1094402.06</v>
      </c>
      <c r="S934" s="32">
        <f t="shared" si="337"/>
        <v>421345</v>
      </c>
      <c r="T934" s="23">
        <f t="shared" si="329"/>
        <v>4345</v>
      </c>
      <c r="U934" s="23"/>
      <c r="V934" s="23">
        <v>5</v>
      </c>
      <c r="W934" s="23"/>
      <c r="X934" s="23"/>
      <c r="Y934" s="23"/>
      <c r="Z934" s="23"/>
      <c r="AA934" s="23"/>
      <c r="AB934" s="23"/>
      <c r="AC934" s="23"/>
      <c r="AD934" s="23"/>
      <c r="AE934" s="23">
        <v>4000</v>
      </c>
      <c r="AF934" s="23"/>
      <c r="AG934" s="23">
        <v>40</v>
      </c>
      <c r="AH934" s="23">
        <f t="shared" si="330"/>
        <v>300</v>
      </c>
      <c r="AI934" s="23"/>
      <c r="AJ934" s="23"/>
      <c r="AK934" s="23"/>
      <c r="AL934" s="23"/>
      <c r="AM934" s="23"/>
      <c r="AN934" s="23"/>
      <c r="AO934" s="23">
        <v>300</v>
      </c>
      <c r="AP934" s="23"/>
      <c r="AQ934" s="15" t="s">
        <v>1296</v>
      </c>
      <c r="AR934" s="15"/>
      <c r="AS934" s="15"/>
      <c r="AT934" s="15" t="s">
        <v>1136</v>
      </c>
      <c r="AU934" s="15"/>
      <c r="AV934" s="40"/>
      <c r="AW934" s="40"/>
      <c r="AX934" s="75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</row>
    <row r="935" spans="1:75" x14ac:dyDescent="0.25">
      <c r="A935" s="3"/>
      <c r="B935" s="59" t="s">
        <v>1466</v>
      </c>
      <c r="C935" s="63" t="s">
        <v>1327</v>
      </c>
      <c r="D935" s="3"/>
      <c r="E935" s="3"/>
      <c r="F935" s="3"/>
      <c r="G935" s="67" t="s">
        <v>1000</v>
      </c>
      <c r="H935" s="66" t="s">
        <v>1001</v>
      </c>
      <c r="I935" s="22">
        <v>0</v>
      </c>
      <c r="J935" s="23">
        <v>11626</v>
      </c>
      <c r="K935" s="23">
        <v>54904</v>
      </c>
      <c r="L935" s="23">
        <v>66530</v>
      </c>
      <c r="M935" s="22">
        <v>14.144</v>
      </c>
      <c r="N935" s="24">
        <v>941016.02110000001</v>
      </c>
      <c r="O935" s="24">
        <v>235254.01</v>
      </c>
      <c r="P935" s="24">
        <v>235254.01</v>
      </c>
      <c r="Q935" s="24">
        <v>235254.01</v>
      </c>
      <c r="R935" s="24">
        <v>235254.01</v>
      </c>
      <c r="S935" s="32">
        <f t="shared" si="337"/>
        <v>66990</v>
      </c>
      <c r="T935" s="23">
        <f t="shared" si="329"/>
        <v>460</v>
      </c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>
        <v>250</v>
      </c>
      <c r="AF935" s="23"/>
      <c r="AG935" s="23">
        <v>10</v>
      </c>
      <c r="AH935" s="23">
        <f t="shared" si="330"/>
        <v>200</v>
      </c>
      <c r="AI935" s="23"/>
      <c r="AJ935" s="23"/>
      <c r="AK935" s="23"/>
      <c r="AL935" s="23"/>
      <c r="AM935" s="23"/>
      <c r="AN935" s="23"/>
      <c r="AO935" s="23">
        <v>200</v>
      </c>
      <c r="AP935" s="23"/>
      <c r="AQ935" s="15" t="s">
        <v>1296</v>
      </c>
      <c r="AR935" s="15"/>
      <c r="AS935" s="15"/>
      <c r="AT935" s="15" t="s">
        <v>1185</v>
      </c>
      <c r="AU935" s="15"/>
      <c r="AV935" s="40"/>
      <c r="AW935" s="40"/>
      <c r="AX935" s="75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</row>
    <row r="936" spans="1:75" x14ac:dyDescent="0.25">
      <c r="A936" s="3"/>
      <c r="B936" s="59" t="s">
        <v>1466</v>
      </c>
      <c r="C936" s="63" t="s">
        <v>1327</v>
      </c>
      <c r="D936" s="3"/>
      <c r="E936" s="3"/>
      <c r="F936" s="3"/>
      <c r="G936" s="67" t="s">
        <v>1002</v>
      </c>
      <c r="H936" s="66" t="s">
        <v>1003</v>
      </c>
      <c r="I936" s="22">
        <v>0</v>
      </c>
      <c r="J936" s="22">
        <v>219</v>
      </c>
      <c r="K936" s="23">
        <v>9598</v>
      </c>
      <c r="L936" s="23">
        <v>9817</v>
      </c>
      <c r="M936" s="22">
        <v>5.9089999999999998</v>
      </c>
      <c r="N936" s="24">
        <v>58011.922100000003</v>
      </c>
      <c r="O936" s="24">
        <v>14502.98</v>
      </c>
      <c r="P936" s="24">
        <v>14502.98</v>
      </c>
      <c r="Q936" s="24">
        <v>14502.98</v>
      </c>
      <c r="R936" s="24">
        <v>14502.98</v>
      </c>
      <c r="S936" s="32">
        <f t="shared" si="337"/>
        <v>9937</v>
      </c>
      <c r="T936" s="23">
        <f t="shared" si="329"/>
        <v>120</v>
      </c>
      <c r="U936" s="23"/>
      <c r="V936" s="23">
        <v>20</v>
      </c>
      <c r="W936" s="23"/>
      <c r="X936" s="23"/>
      <c r="Y936" s="23"/>
      <c r="Z936" s="23"/>
      <c r="AA936" s="23"/>
      <c r="AB936" s="23"/>
      <c r="AC936" s="23"/>
      <c r="AD936" s="23"/>
      <c r="AE936" s="23">
        <v>100</v>
      </c>
      <c r="AF936" s="23"/>
      <c r="AG936" s="23"/>
      <c r="AH936" s="23">
        <f t="shared" si="330"/>
        <v>0</v>
      </c>
      <c r="AI936" s="23"/>
      <c r="AJ936" s="23"/>
      <c r="AK936" s="23"/>
      <c r="AL936" s="23"/>
      <c r="AM936" s="23"/>
      <c r="AN936" s="23"/>
      <c r="AO936" s="23"/>
      <c r="AP936" s="23"/>
      <c r="AQ936" s="15" t="s">
        <v>1296</v>
      </c>
      <c r="AR936" s="15"/>
      <c r="AS936" s="15"/>
      <c r="AT936" s="15"/>
      <c r="AU936" s="15" t="s">
        <v>1132</v>
      </c>
      <c r="AV936" s="40"/>
      <c r="AW936" s="40"/>
      <c r="AX936" s="75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</row>
    <row r="937" spans="1:75" x14ac:dyDescent="0.25">
      <c r="A937" s="3"/>
      <c r="B937" s="59" t="s">
        <v>1466</v>
      </c>
      <c r="C937" s="63" t="s">
        <v>1327</v>
      </c>
      <c r="D937" s="3"/>
      <c r="E937" s="3"/>
      <c r="F937" s="3"/>
      <c r="G937" s="67" t="s">
        <v>1002</v>
      </c>
      <c r="H937" s="66" t="s">
        <v>1004</v>
      </c>
      <c r="I937" s="22">
        <v>0</v>
      </c>
      <c r="J937" s="22">
        <v>83</v>
      </c>
      <c r="K937" s="23">
        <v>15327</v>
      </c>
      <c r="L937" s="23">
        <v>15410</v>
      </c>
      <c r="M937" s="22">
        <v>10.927</v>
      </c>
      <c r="N937" s="24">
        <v>168388.11350000001</v>
      </c>
      <c r="O937" s="24">
        <v>42097.03</v>
      </c>
      <c r="P937" s="24">
        <v>42097.03</v>
      </c>
      <c r="Q937" s="24">
        <v>42097.03</v>
      </c>
      <c r="R937" s="24">
        <v>42097.03</v>
      </c>
      <c r="S937" s="32">
        <f t="shared" si="337"/>
        <v>15885</v>
      </c>
      <c r="T937" s="23">
        <f t="shared" si="329"/>
        <v>475</v>
      </c>
      <c r="U937" s="23"/>
      <c r="V937" s="23">
        <v>20</v>
      </c>
      <c r="W937" s="23"/>
      <c r="X937" s="23"/>
      <c r="Y937" s="23"/>
      <c r="Z937" s="23"/>
      <c r="AA937" s="23"/>
      <c r="AB937" s="23"/>
      <c r="AC937" s="23"/>
      <c r="AD937" s="23"/>
      <c r="AE937" s="23">
        <v>400</v>
      </c>
      <c r="AF937" s="23"/>
      <c r="AG937" s="23">
        <v>5</v>
      </c>
      <c r="AH937" s="23">
        <f t="shared" si="330"/>
        <v>50</v>
      </c>
      <c r="AI937" s="23"/>
      <c r="AJ937" s="23"/>
      <c r="AK937" s="23"/>
      <c r="AL937" s="23"/>
      <c r="AM937" s="23"/>
      <c r="AN937" s="23"/>
      <c r="AO937" s="23">
        <v>50</v>
      </c>
      <c r="AP937" s="23"/>
      <c r="AQ937" s="15" t="s">
        <v>1296</v>
      </c>
      <c r="AR937" s="15"/>
      <c r="AS937" s="15"/>
      <c r="AT937" s="15"/>
      <c r="AU937" s="15" t="s">
        <v>1132</v>
      </c>
      <c r="AV937" s="40"/>
      <c r="AW937" s="40"/>
      <c r="AX937" s="75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</row>
    <row r="938" spans="1:75" ht="30.75" customHeight="1" x14ac:dyDescent="0.25">
      <c r="A938" s="3"/>
      <c r="B938" s="59" t="s">
        <v>1466</v>
      </c>
      <c r="C938" s="63" t="s">
        <v>1327</v>
      </c>
      <c r="D938" s="3"/>
      <c r="E938" s="3"/>
      <c r="F938" s="3"/>
      <c r="G938" s="67" t="s">
        <v>1005</v>
      </c>
      <c r="H938" s="66" t="s">
        <v>1006</v>
      </c>
      <c r="I938" s="22">
        <v>0</v>
      </c>
      <c r="J938" s="23">
        <v>16611</v>
      </c>
      <c r="K938" s="23">
        <v>315754</v>
      </c>
      <c r="L938" s="23">
        <v>332365</v>
      </c>
      <c r="M938" s="22">
        <v>4.1769999999999996</v>
      </c>
      <c r="N938" s="24">
        <v>1388315.6927</v>
      </c>
      <c r="O938" s="24">
        <v>347078.92</v>
      </c>
      <c r="P938" s="24">
        <v>347078.92</v>
      </c>
      <c r="Q938" s="24">
        <v>347078.92</v>
      </c>
      <c r="R938" s="24">
        <v>347078.92</v>
      </c>
      <c r="S938" s="32">
        <f t="shared" si="337"/>
        <v>336965</v>
      </c>
      <c r="T938" s="23">
        <f t="shared" si="329"/>
        <v>4600</v>
      </c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>
        <v>4400</v>
      </c>
      <c r="AF938" s="23"/>
      <c r="AG938" s="23"/>
      <c r="AH938" s="23">
        <f t="shared" si="330"/>
        <v>200</v>
      </c>
      <c r="AI938" s="23"/>
      <c r="AJ938" s="23"/>
      <c r="AK938" s="23"/>
      <c r="AL938" s="23"/>
      <c r="AM938" s="23"/>
      <c r="AN938" s="23"/>
      <c r="AO938" s="23">
        <v>200</v>
      </c>
      <c r="AP938" s="23"/>
      <c r="AQ938" s="15" t="s">
        <v>1296</v>
      </c>
      <c r="AR938" s="15"/>
      <c r="AS938" s="15"/>
      <c r="AT938" s="13" t="s">
        <v>1186</v>
      </c>
      <c r="AU938" s="15"/>
      <c r="AV938" s="40"/>
      <c r="AW938" s="40"/>
      <c r="AX938" s="75" t="s">
        <v>1357</v>
      </c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</row>
    <row r="939" spans="1:75" s="11" customFormat="1" ht="60" x14ac:dyDescent="0.25">
      <c r="A939" s="9"/>
      <c r="B939" s="61"/>
      <c r="C939" s="73" t="s">
        <v>1327</v>
      </c>
      <c r="D939" s="9"/>
      <c r="E939" s="73" t="s">
        <v>1778</v>
      </c>
      <c r="F939" s="9"/>
      <c r="G939" s="69" t="s">
        <v>1645</v>
      </c>
      <c r="H939" s="71" t="s">
        <v>1646</v>
      </c>
      <c r="I939" s="25">
        <v>0</v>
      </c>
      <c r="J939" s="26">
        <v>53</v>
      </c>
      <c r="K939" s="26">
        <v>0</v>
      </c>
      <c r="L939" s="25">
        <v>53</v>
      </c>
      <c r="M939" s="26">
        <v>1042.7</v>
      </c>
      <c r="N939" s="27">
        <f>L939*M939</f>
        <v>55263.100000000006</v>
      </c>
      <c r="O939" s="27">
        <f>$N$939/4</f>
        <v>13815.775000000001</v>
      </c>
      <c r="P939" s="27">
        <f t="shared" ref="P939:R939" si="338">$N$939/4</f>
        <v>13815.775000000001</v>
      </c>
      <c r="Q939" s="27">
        <f t="shared" si="338"/>
        <v>13815.775000000001</v>
      </c>
      <c r="R939" s="27">
        <f t="shared" si="338"/>
        <v>13815.775000000001</v>
      </c>
      <c r="S939" s="74">
        <f t="shared" si="337"/>
        <v>53</v>
      </c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19"/>
      <c r="AR939" s="19"/>
      <c r="AS939" s="19"/>
      <c r="AT939" s="19"/>
      <c r="AU939" s="19"/>
      <c r="AV939" s="82"/>
      <c r="AW939" s="82"/>
      <c r="AX939" s="76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</row>
    <row r="940" spans="1:75" ht="30" x14ac:dyDescent="0.25">
      <c r="A940" s="3"/>
      <c r="B940" s="59" t="s">
        <v>1466</v>
      </c>
      <c r="C940" s="63" t="s">
        <v>1327</v>
      </c>
      <c r="D940" s="3"/>
      <c r="E940" s="3"/>
      <c r="F940" s="3"/>
      <c r="G940" s="67" t="s">
        <v>1007</v>
      </c>
      <c r="H940" s="66" t="s">
        <v>1008</v>
      </c>
      <c r="I940" s="22">
        <v>0</v>
      </c>
      <c r="J940" s="23">
        <v>9170</v>
      </c>
      <c r="K940" s="23">
        <v>9080</v>
      </c>
      <c r="L940" s="23">
        <v>18250</v>
      </c>
      <c r="M940" s="22">
        <v>18.637</v>
      </c>
      <c r="N940" s="24">
        <v>340131.7561</v>
      </c>
      <c r="O940" s="24">
        <v>85032.94</v>
      </c>
      <c r="P940" s="24">
        <v>85032.94</v>
      </c>
      <c r="Q940" s="24">
        <v>85032.94</v>
      </c>
      <c r="R940" s="24">
        <v>85032.94</v>
      </c>
      <c r="S940" s="32">
        <f t="shared" si="337"/>
        <v>18250</v>
      </c>
      <c r="T940" s="23">
        <f t="shared" si="329"/>
        <v>0</v>
      </c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>
        <f t="shared" si="330"/>
        <v>0</v>
      </c>
      <c r="AI940" s="23"/>
      <c r="AJ940" s="23"/>
      <c r="AK940" s="23"/>
      <c r="AL940" s="23"/>
      <c r="AM940" s="23"/>
      <c r="AN940" s="23"/>
      <c r="AO940" s="23"/>
      <c r="AP940" s="23"/>
      <c r="AQ940" s="15" t="s">
        <v>1296</v>
      </c>
      <c r="AR940" s="15"/>
      <c r="AS940" s="15"/>
      <c r="AT940" s="15"/>
      <c r="AU940" s="15" t="s">
        <v>1132</v>
      </c>
      <c r="AV940" s="40"/>
      <c r="AW940" s="40"/>
      <c r="AX940" s="75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</row>
    <row r="941" spans="1:75" x14ac:dyDescent="0.25">
      <c r="A941" s="3"/>
      <c r="B941" s="59" t="s">
        <v>1466</v>
      </c>
      <c r="C941" s="63" t="s">
        <v>1327</v>
      </c>
      <c r="D941" s="3"/>
      <c r="E941" s="3"/>
      <c r="F941" s="3"/>
      <c r="G941" s="67" t="s">
        <v>1009</v>
      </c>
      <c r="H941" s="66" t="s">
        <v>1010</v>
      </c>
      <c r="I941" s="22">
        <v>0</v>
      </c>
      <c r="J941" s="23">
        <v>18380</v>
      </c>
      <c r="K941" s="23">
        <v>773750</v>
      </c>
      <c r="L941" s="23">
        <v>792130</v>
      </c>
      <c r="M941" s="22">
        <v>1.6639999999999999</v>
      </c>
      <c r="N941" s="24">
        <f>L941*M941</f>
        <v>1318104.3199999998</v>
      </c>
      <c r="O941" s="24">
        <f>$N$941/4</f>
        <v>329526.07999999996</v>
      </c>
      <c r="P941" s="24">
        <f t="shared" ref="P941:R941" si="339">$N$941/4</f>
        <v>329526.07999999996</v>
      </c>
      <c r="Q941" s="24">
        <f t="shared" si="339"/>
        <v>329526.07999999996</v>
      </c>
      <c r="R941" s="24">
        <f t="shared" si="339"/>
        <v>329526.07999999996</v>
      </c>
      <c r="S941" s="32">
        <f t="shared" si="337"/>
        <v>813130</v>
      </c>
      <c r="T941" s="23">
        <f t="shared" si="329"/>
        <v>21000</v>
      </c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>
        <v>21000</v>
      </c>
      <c r="AF941" s="23"/>
      <c r="AG941" s="23"/>
      <c r="AH941" s="23">
        <f t="shared" si="330"/>
        <v>0</v>
      </c>
      <c r="AI941" s="23"/>
      <c r="AJ941" s="23"/>
      <c r="AK941" s="23"/>
      <c r="AL941" s="23"/>
      <c r="AM941" s="23"/>
      <c r="AN941" s="23"/>
      <c r="AO941" s="23"/>
      <c r="AP941" s="23"/>
      <c r="AQ941" s="15" t="s">
        <v>1296</v>
      </c>
      <c r="AR941" s="15"/>
      <c r="AS941" s="15"/>
      <c r="AT941" s="15"/>
      <c r="AU941" s="15" t="s">
        <v>1132</v>
      </c>
      <c r="AV941" s="40"/>
      <c r="AW941" s="40"/>
      <c r="AX941" s="75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</row>
    <row r="942" spans="1:75" x14ac:dyDescent="0.25">
      <c r="A942" s="3"/>
      <c r="B942" s="59" t="s">
        <v>1466</v>
      </c>
      <c r="C942" s="63" t="s">
        <v>1327</v>
      </c>
      <c r="D942" s="3"/>
      <c r="E942" s="3"/>
      <c r="F942" s="3"/>
      <c r="G942" s="67" t="s">
        <v>1009</v>
      </c>
      <c r="H942" s="66" t="s">
        <v>1011</v>
      </c>
      <c r="I942" s="22">
        <v>0</v>
      </c>
      <c r="J942" s="23">
        <v>4127</v>
      </c>
      <c r="K942" s="23">
        <v>112633</v>
      </c>
      <c r="L942" s="23">
        <v>116760</v>
      </c>
      <c r="M942" s="22">
        <v>21.72</v>
      </c>
      <c r="N942" s="24">
        <v>2536053.7629</v>
      </c>
      <c r="O942" s="24">
        <v>634013.43999999994</v>
      </c>
      <c r="P942" s="24">
        <v>634013.43999999994</v>
      </c>
      <c r="Q942" s="24">
        <v>634013.43999999994</v>
      </c>
      <c r="R942" s="24">
        <v>634013.43999999994</v>
      </c>
      <c r="S942" s="32">
        <f t="shared" si="337"/>
        <v>119095</v>
      </c>
      <c r="T942" s="23">
        <f t="shared" si="329"/>
        <v>2335</v>
      </c>
      <c r="U942" s="23"/>
      <c r="V942" s="23">
        <v>5</v>
      </c>
      <c r="W942" s="23"/>
      <c r="X942" s="23"/>
      <c r="Y942" s="23"/>
      <c r="Z942" s="23">
        <v>20</v>
      </c>
      <c r="AA942" s="23"/>
      <c r="AB942" s="23"/>
      <c r="AC942" s="23"/>
      <c r="AD942" s="23"/>
      <c r="AE942" s="23">
        <v>2200</v>
      </c>
      <c r="AF942" s="23"/>
      <c r="AG942" s="23">
        <v>10</v>
      </c>
      <c r="AH942" s="23">
        <f t="shared" si="330"/>
        <v>100</v>
      </c>
      <c r="AI942" s="23"/>
      <c r="AJ942" s="23"/>
      <c r="AK942" s="23"/>
      <c r="AL942" s="23"/>
      <c r="AM942" s="23"/>
      <c r="AN942" s="23"/>
      <c r="AO942" s="23">
        <v>100</v>
      </c>
      <c r="AP942" s="23"/>
      <c r="AQ942" s="15" t="s">
        <v>1296</v>
      </c>
      <c r="AR942" s="15"/>
      <c r="AS942" s="15"/>
      <c r="AT942" s="15"/>
      <c r="AU942" s="15" t="s">
        <v>1132</v>
      </c>
      <c r="AV942" s="40"/>
      <c r="AW942" s="40"/>
      <c r="AX942" s="75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</row>
    <row r="943" spans="1:75" x14ac:dyDescent="0.25">
      <c r="A943" s="3"/>
      <c r="B943" s="59" t="s">
        <v>1466</v>
      </c>
      <c r="C943" s="63" t="s">
        <v>1327</v>
      </c>
      <c r="D943" s="3"/>
      <c r="E943" s="3"/>
      <c r="F943" s="3"/>
      <c r="G943" s="67" t="s">
        <v>1012</v>
      </c>
      <c r="H943" s="66" t="s">
        <v>1013</v>
      </c>
      <c r="I943" s="22">
        <v>0</v>
      </c>
      <c r="J943" s="23">
        <v>12481</v>
      </c>
      <c r="K943" s="23">
        <v>6758</v>
      </c>
      <c r="L943" s="23">
        <v>19239</v>
      </c>
      <c r="M943" s="22">
        <v>9.3469999999999995</v>
      </c>
      <c r="N943" s="24">
        <v>179826.9811</v>
      </c>
      <c r="O943" s="24">
        <v>44956.75</v>
      </c>
      <c r="P943" s="24">
        <v>44956.75</v>
      </c>
      <c r="Q943" s="24">
        <v>44956.75</v>
      </c>
      <c r="R943" s="24">
        <v>44956.75</v>
      </c>
      <c r="S943" s="32">
        <f t="shared" si="337"/>
        <v>19629</v>
      </c>
      <c r="T943" s="23">
        <f t="shared" si="329"/>
        <v>390</v>
      </c>
      <c r="U943" s="23"/>
      <c r="V943" s="23">
        <v>100</v>
      </c>
      <c r="W943" s="23"/>
      <c r="X943" s="23"/>
      <c r="Y943" s="23"/>
      <c r="Z943" s="23"/>
      <c r="AA943" s="23">
        <v>40</v>
      </c>
      <c r="AB943" s="23"/>
      <c r="AC943" s="23"/>
      <c r="AD943" s="23"/>
      <c r="AE943" s="23"/>
      <c r="AF943" s="23"/>
      <c r="AG943" s="23">
        <v>150</v>
      </c>
      <c r="AH943" s="23">
        <f t="shared" si="330"/>
        <v>100</v>
      </c>
      <c r="AI943" s="23"/>
      <c r="AJ943" s="23"/>
      <c r="AK943" s="23"/>
      <c r="AL943" s="23"/>
      <c r="AM943" s="23"/>
      <c r="AN943" s="23"/>
      <c r="AO943" s="23">
        <v>100</v>
      </c>
      <c r="AP943" s="23"/>
      <c r="AQ943" s="15" t="s">
        <v>1296</v>
      </c>
      <c r="AR943" s="15"/>
      <c r="AS943" s="15"/>
      <c r="AT943" s="15"/>
      <c r="AU943" s="15" t="s">
        <v>1132</v>
      </c>
      <c r="AV943" s="40"/>
      <c r="AW943" s="40"/>
      <c r="AX943" s="75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</row>
    <row r="944" spans="1:75" x14ac:dyDescent="0.25">
      <c r="A944" s="3"/>
      <c r="B944" s="59" t="s">
        <v>1466</v>
      </c>
      <c r="C944" s="63" t="s">
        <v>1327</v>
      </c>
      <c r="D944" s="3"/>
      <c r="E944" s="3"/>
      <c r="F944" s="3"/>
      <c r="G944" s="67" t="s">
        <v>1014</v>
      </c>
      <c r="H944" s="66" t="s">
        <v>1015</v>
      </c>
      <c r="I944" s="22">
        <v>0</v>
      </c>
      <c r="J944" s="23">
        <v>7959</v>
      </c>
      <c r="K944" s="23">
        <v>206091</v>
      </c>
      <c r="L944" s="23">
        <v>214050</v>
      </c>
      <c r="M944" s="22">
        <v>11.032</v>
      </c>
      <c r="N944" s="24">
        <v>2361303.2774999999</v>
      </c>
      <c r="O944" s="24">
        <v>590325.81999999995</v>
      </c>
      <c r="P944" s="24">
        <v>590325.81999999995</v>
      </c>
      <c r="Q944" s="24">
        <v>590325.81999999995</v>
      </c>
      <c r="R944" s="24">
        <v>590325.81999999995</v>
      </c>
      <c r="S944" s="32">
        <f t="shared" si="337"/>
        <v>215980</v>
      </c>
      <c r="T944" s="23">
        <f t="shared" si="329"/>
        <v>1930</v>
      </c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>
        <v>1900</v>
      </c>
      <c r="AF944" s="23"/>
      <c r="AG944" s="23">
        <v>10</v>
      </c>
      <c r="AH944" s="23">
        <f t="shared" si="330"/>
        <v>20</v>
      </c>
      <c r="AI944" s="23"/>
      <c r="AJ944" s="23"/>
      <c r="AK944" s="23"/>
      <c r="AL944" s="23"/>
      <c r="AM944" s="23"/>
      <c r="AN944" s="23"/>
      <c r="AO944" s="23">
        <v>20</v>
      </c>
      <c r="AP944" s="23"/>
      <c r="AQ944" s="15" t="s">
        <v>1296</v>
      </c>
      <c r="AR944" s="15"/>
      <c r="AS944" s="15"/>
      <c r="AT944" s="15"/>
      <c r="AU944" s="15" t="s">
        <v>1132</v>
      </c>
      <c r="AV944" s="40"/>
      <c r="AW944" s="40"/>
      <c r="AX944" s="75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</row>
    <row r="945" spans="1:75" ht="30" x14ac:dyDescent="0.25">
      <c r="A945" s="3"/>
      <c r="B945" s="80" t="s">
        <v>1659</v>
      </c>
      <c r="C945" s="63" t="s">
        <v>1327</v>
      </c>
      <c r="D945" s="3"/>
      <c r="E945" s="3"/>
      <c r="F945" s="3"/>
      <c r="G945" s="67" t="s">
        <v>1016</v>
      </c>
      <c r="H945" s="66" t="s">
        <v>1017</v>
      </c>
      <c r="I945" s="22">
        <v>0</v>
      </c>
      <c r="J945" s="23">
        <v>9400</v>
      </c>
      <c r="K945" s="23">
        <v>58308</v>
      </c>
      <c r="L945" s="23">
        <v>67708</v>
      </c>
      <c r="M945" s="22">
        <v>4.4749999999999996</v>
      </c>
      <c r="N945" s="24">
        <v>303008.97440000001</v>
      </c>
      <c r="O945" s="24">
        <v>75752.240000000005</v>
      </c>
      <c r="P945" s="24">
        <v>75752.240000000005</v>
      </c>
      <c r="Q945" s="24">
        <v>75752.240000000005</v>
      </c>
      <c r="R945" s="24">
        <v>75752.240000000005</v>
      </c>
      <c r="S945" s="32">
        <f t="shared" si="337"/>
        <v>68752</v>
      </c>
      <c r="T945" s="23">
        <f t="shared" si="329"/>
        <v>1044</v>
      </c>
      <c r="U945" s="23"/>
      <c r="V945" s="23">
        <v>80</v>
      </c>
      <c r="W945" s="23"/>
      <c r="X945" s="23">
        <v>6</v>
      </c>
      <c r="Y945" s="23"/>
      <c r="Z945" s="23">
        <v>20</v>
      </c>
      <c r="AA945" s="23">
        <v>18</v>
      </c>
      <c r="AB945" s="23"/>
      <c r="AC945" s="23"/>
      <c r="AD945" s="23"/>
      <c r="AE945" s="23">
        <v>470</v>
      </c>
      <c r="AF945" s="23"/>
      <c r="AG945" s="23">
        <v>150</v>
      </c>
      <c r="AH945" s="23">
        <f t="shared" si="330"/>
        <v>300</v>
      </c>
      <c r="AI945" s="23"/>
      <c r="AJ945" s="23"/>
      <c r="AK945" s="23"/>
      <c r="AL945" s="23"/>
      <c r="AM945" s="23"/>
      <c r="AN945" s="23"/>
      <c r="AO945" s="23">
        <v>300</v>
      </c>
      <c r="AP945" s="23"/>
      <c r="AQ945" s="37" t="s">
        <v>1296</v>
      </c>
      <c r="AR945" s="39"/>
      <c r="AS945" s="37" t="s">
        <v>1131</v>
      </c>
      <c r="AT945" s="39"/>
      <c r="AU945" s="39"/>
      <c r="AV945" s="40"/>
      <c r="AW945" s="40"/>
      <c r="AX945" s="75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</row>
    <row r="946" spans="1:75" ht="30" x14ac:dyDescent="0.25">
      <c r="A946" s="3"/>
      <c r="B946" s="80" t="s">
        <v>1659</v>
      </c>
      <c r="C946" s="63" t="s">
        <v>1327</v>
      </c>
      <c r="D946" s="3"/>
      <c r="E946" s="3"/>
      <c r="F946" s="3"/>
      <c r="G946" s="67" t="s">
        <v>1016</v>
      </c>
      <c r="H946" s="66" t="s">
        <v>1018</v>
      </c>
      <c r="I946" s="22">
        <v>0</v>
      </c>
      <c r="J946" s="23">
        <v>1920</v>
      </c>
      <c r="K946" s="23">
        <v>24755</v>
      </c>
      <c r="L946" s="23">
        <v>26675</v>
      </c>
      <c r="M946" s="22">
        <v>4.2869999999999999</v>
      </c>
      <c r="N946" s="24">
        <v>114366.315</v>
      </c>
      <c r="O946" s="24">
        <v>28591.58</v>
      </c>
      <c r="P946" s="24">
        <v>28591.58</v>
      </c>
      <c r="Q946" s="24">
        <v>28591.58</v>
      </c>
      <c r="R946" s="24">
        <v>28591.58</v>
      </c>
      <c r="S946" s="32">
        <f t="shared" si="337"/>
        <v>26760</v>
      </c>
      <c r="T946" s="23">
        <f t="shared" si="329"/>
        <v>85</v>
      </c>
      <c r="U946" s="23"/>
      <c r="V946" s="23"/>
      <c r="W946" s="23"/>
      <c r="X946" s="23"/>
      <c r="Y946" s="23"/>
      <c r="Z946" s="23"/>
      <c r="AA946" s="23">
        <v>10</v>
      </c>
      <c r="AB946" s="23"/>
      <c r="AC946" s="23"/>
      <c r="AD946" s="23"/>
      <c r="AE946" s="23">
        <v>60</v>
      </c>
      <c r="AF946" s="23"/>
      <c r="AG946" s="23">
        <v>15</v>
      </c>
      <c r="AH946" s="23">
        <f t="shared" si="330"/>
        <v>0</v>
      </c>
      <c r="AI946" s="23"/>
      <c r="AJ946" s="23"/>
      <c r="AK946" s="23"/>
      <c r="AL946" s="23"/>
      <c r="AM946" s="23"/>
      <c r="AN946" s="23"/>
      <c r="AO946" s="23"/>
      <c r="AP946" s="23"/>
      <c r="AQ946" s="37" t="s">
        <v>1296</v>
      </c>
      <c r="AR946" s="39"/>
      <c r="AS946" s="37" t="s">
        <v>1131</v>
      </c>
      <c r="AT946" s="39"/>
      <c r="AU946" s="39"/>
      <c r="AV946" s="40"/>
      <c r="AW946" s="40"/>
      <c r="AX946" s="75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</row>
    <row r="947" spans="1:75" x14ac:dyDescent="0.25">
      <c r="A947" s="3"/>
      <c r="B947" s="59" t="s">
        <v>1431</v>
      </c>
      <c r="C947" s="63" t="s">
        <v>1327</v>
      </c>
      <c r="D947" s="3"/>
      <c r="E947" s="3"/>
      <c r="F947" s="3"/>
      <c r="G947" s="67" t="s">
        <v>1019</v>
      </c>
      <c r="H947" s="66" t="s">
        <v>205</v>
      </c>
      <c r="I947" s="22">
        <v>0</v>
      </c>
      <c r="J947" s="22">
        <v>156</v>
      </c>
      <c r="K947" s="22">
        <v>0</v>
      </c>
      <c r="L947" s="22">
        <v>156</v>
      </c>
      <c r="M947" s="22">
        <v>137.93899999999999</v>
      </c>
      <c r="N947" s="24">
        <v>21518.499199999998</v>
      </c>
      <c r="O947" s="24">
        <v>5379.62</v>
      </c>
      <c r="P947" s="24">
        <v>5379.62</v>
      </c>
      <c r="Q947" s="24">
        <v>5379.62</v>
      </c>
      <c r="R947" s="24">
        <v>5379.62</v>
      </c>
      <c r="S947" s="32">
        <f t="shared" si="337"/>
        <v>259</v>
      </c>
      <c r="T947" s="23">
        <f t="shared" si="329"/>
        <v>103</v>
      </c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>
        <v>100</v>
      </c>
      <c r="AH947" s="23">
        <f t="shared" si="330"/>
        <v>3</v>
      </c>
      <c r="AI947" s="23"/>
      <c r="AJ947" s="23"/>
      <c r="AK947" s="23"/>
      <c r="AL947" s="23"/>
      <c r="AM947" s="23"/>
      <c r="AN947" s="23"/>
      <c r="AO947" s="23">
        <v>3</v>
      </c>
      <c r="AP947" s="23"/>
      <c r="AQ947" s="15" t="s">
        <v>1126</v>
      </c>
      <c r="AR947" s="15" t="s">
        <v>1133</v>
      </c>
      <c r="AS947" s="15"/>
      <c r="AT947" s="15"/>
      <c r="AU947" s="15"/>
      <c r="AV947" s="40"/>
      <c r="AW947" s="40"/>
      <c r="AX947" s="75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</row>
    <row r="948" spans="1:75" x14ac:dyDescent="0.25">
      <c r="A948" s="5"/>
      <c r="B948" s="60"/>
      <c r="C948" s="5"/>
      <c r="D948" s="5"/>
      <c r="E948" s="5"/>
      <c r="F948" s="5" t="s">
        <v>1020</v>
      </c>
      <c r="G948" s="68" t="s">
        <v>1021</v>
      </c>
      <c r="H948" s="66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32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58" t="s">
        <v>1296</v>
      </c>
      <c r="AR948" s="58"/>
      <c r="AS948" s="58"/>
      <c r="AT948" s="58"/>
      <c r="AU948" s="58" t="s">
        <v>1132</v>
      </c>
      <c r="AV948" s="42"/>
      <c r="AW948" s="42"/>
      <c r="AX948" s="7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</row>
    <row r="949" spans="1:75" x14ac:dyDescent="0.25">
      <c r="A949" s="5"/>
      <c r="B949" s="60"/>
      <c r="C949" s="5"/>
      <c r="D949" s="5"/>
      <c r="E949" s="5"/>
      <c r="F949" s="5" t="s">
        <v>1022</v>
      </c>
      <c r="G949" s="68" t="s">
        <v>1023</v>
      </c>
      <c r="H949" s="66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32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42"/>
      <c r="AR949" s="42"/>
      <c r="AS949" s="42"/>
      <c r="AT949" s="42"/>
      <c r="AU949" s="42"/>
      <c r="AV949" s="42"/>
      <c r="AW949" s="42"/>
      <c r="AX949" s="7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</row>
    <row r="950" spans="1:75" s="11" customFormat="1" ht="36" x14ac:dyDescent="0.25">
      <c r="A950" s="9"/>
      <c r="B950" s="61" t="s">
        <v>1430</v>
      </c>
      <c r="C950" s="73" t="s">
        <v>1327</v>
      </c>
      <c r="D950" s="9"/>
      <c r="E950" s="73" t="s">
        <v>1471</v>
      </c>
      <c r="F950" s="9"/>
      <c r="G950" s="69" t="s">
        <v>1282</v>
      </c>
      <c r="H950" s="71" t="s">
        <v>1024</v>
      </c>
      <c r="I950" s="25">
        <v>9110</v>
      </c>
      <c r="J950" s="26">
        <v>0</v>
      </c>
      <c r="K950" s="26">
        <v>0</v>
      </c>
      <c r="L950" s="25">
        <v>9110</v>
      </c>
      <c r="M950" s="26">
        <v>74.537999999999997</v>
      </c>
      <c r="N950" s="27">
        <v>679036.63</v>
      </c>
      <c r="O950" s="27">
        <v>169759.16</v>
      </c>
      <c r="P950" s="27">
        <v>169759.16</v>
      </c>
      <c r="Q950" s="27">
        <v>169759.16</v>
      </c>
      <c r="R950" s="27">
        <v>169759.16</v>
      </c>
      <c r="S950" s="74">
        <f>L950+T950</f>
        <v>9145</v>
      </c>
      <c r="T950" s="25">
        <f t="shared" si="329"/>
        <v>35</v>
      </c>
      <c r="U950" s="25"/>
      <c r="V950" s="25">
        <v>0</v>
      </c>
      <c r="W950" s="25"/>
      <c r="X950" s="25"/>
      <c r="Y950" s="25"/>
      <c r="Z950" s="25"/>
      <c r="AA950" s="25"/>
      <c r="AB950" s="25">
        <v>11</v>
      </c>
      <c r="AC950" s="25">
        <v>24</v>
      </c>
      <c r="AD950" s="25"/>
      <c r="AE950" s="25"/>
      <c r="AF950" s="25"/>
      <c r="AG950" s="25"/>
      <c r="AH950" s="25">
        <f t="shared" si="330"/>
        <v>0</v>
      </c>
      <c r="AI950" s="25"/>
      <c r="AJ950" s="25"/>
      <c r="AK950" s="25"/>
      <c r="AL950" s="25"/>
      <c r="AM950" s="25"/>
      <c r="AN950" s="25"/>
      <c r="AO950" s="25"/>
      <c r="AP950" s="25"/>
      <c r="AQ950" s="19" t="s">
        <v>1296</v>
      </c>
      <c r="AR950" s="19"/>
      <c r="AS950" s="19"/>
      <c r="AT950" s="19"/>
      <c r="AU950" s="19" t="s">
        <v>1132</v>
      </c>
      <c r="AV950" s="82"/>
      <c r="AW950" s="82"/>
      <c r="AX950" s="76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</row>
    <row r="951" spans="1:75" x14ac:dyDescent="0.25">
      <c r="A951" s="5"/>
      <c r="B951" s="60"/>
      <c r="C951" s="5"/>
      <c r="D951" s="5"/>
      <c r="E951" s="5"/>
      <c r="F951" s="5" t="s">
        <v>1025</v>
      </c>
      <c r="G951" s="68" t="s">
        <v>1026</v>
      </c>
      <c r="H951" s="66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32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49" t="s">
        <v>1296</v>
      </c>
      <c r="AR951" s="49"/>
      <c r="AS951" s="49"/>
      <c r="AT951" s="49"/>
      <c r="AU951" s="49" t="s">
        <v>1132</v>
      </c>
      <c r="AV951" s="42"/>
      <c r="AW951" s="42"/>
      <c r="AX951" s="7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</row>
    <row r="952" spans="1:75" ht="24" x14ac:dyDescent="0.25">
      <c r="A952" s="3"/>
      <c r="B952" s="59"/>
      <c r="C952" s="63" t="s">
        <v>1305</v>
      </c>
      <c r="D952" s="3"/>
      <c r="E952" s="3"/>
      <c r="F952" s="3"/>
      <c r="G952" s="67" t="s">
        <v>1027</v>
      </c>
      <c r="H952" s="66" t="s">
        <v>1028</v>
      </c>
      <c r="I952" s="22">
        <v>0</v>
      </c>
      <c r="J952" s="22">
        <v>280</v>
      </c>
      <c r="K952" s="22">
        <v>0</v>
      </c>
      <c r="L952" s="22">
        <v>280</v>
      </c>
      <c r="M952" s="22">
        <v>37.027000000000001</v>
      </c>
      <c r="N952" s="24">
        <v>10367.6296</v>
      </c>
      <c r="O952" s="24">
        <v>2591.91</v>
      </c>
      <c r="P952" s="24">
        <v>2591.91</v>
      </c>
      <c r="Q952" s="24">
        <v>2591.91</v>
      </c>
      <c r="R952" s="24">
        <v>2591.91</v>
      </c>
      <c r="S952" s="32">
        <f t="shared" ref="S952:S960" si="340">L952+T952</f>
        <v>280</v>
      </c>
      <c r="T952" s="23">
        <f t="shared" si="329"/>
        <v>0</v>
      </c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>
        <f t="shared" si="330"/>
        <v>0</v>
      </c>
      <c r="AI952" s="23"/>
      <c r="AJ952" s="23"/>
      <c r="AK952" s="23"/>
      <c r="AL952" s="23"/>
      <c r="AM952" s="23"/>
      <c r="AN952" s="23"/>
      <c r="AO952" s="23"/>
      <c r="AP952" s="23"/>
      <c r="AQ952" s="15" t="s">
        <v>1296</v>
      </c>
      <c r="AR952" s="15"/>
      <c r="AS952" s="15"/>
      <c r="AT952" s="15"/>
      <c r="AU952" s="15" t="s">
        <v>1132</v>
      </c>
      <c r="AV952" s="40"/>
      <c r="AW952" s="40"/>
      <c r="AX952" s="75" t="s">
        <v>1375</v>
      </c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</row>
    <row r="953" spans="1:75" ht="30" x14ac:dyDescent="0.25">
      <c r="A953" s="3"/>
      <c r="B953" s="59"/>
      <c r="C953" s="63" t="s">
        <v>1305</v>
      </c>
      <c r="D953" s="3"/>
      <c r="E953" s="3"/>
      <c r="F953" s="3"/>
      <c r="G953" s="67" t="s">
        <v>1027</v>
      </c>
      <c r="H953" s="66" t="s">
        <v>1029</v>
      </c>
      <c r="I953" s="22">
        <v>0</v>
      </c>
      <c r="J953" s="23">
        <v>7962</v>
      </c>
      <c r="K953" s="22">
        <v>0</v>
      </c>
      <c r="L953" s="23">
        <v>7962</v>
      </c>
      <c r="M953" s="22">
        <v>74.337999999999994</v>
      </c>
      <c r="N953" s="24">
        <v>591877.08189999999</v>
      </c>
      <c r="O953" s="24">
        <v>147969.26999999999</v>
      </c>
      <c r="P953" s="24">
        <v>147969.26999999999</v>
      </c>
      <c r="Q953" s="24">
        <v>147969.26999999999</v>
      </c>
      <c r="R953" s="24">
        <v>147969.26999999999</v>
      </c>
      <c r="S953" s="32">
        <f t="shared" si="340"/>
        <v>7962</v>
      </c>
      <c r="T953" s="23">
        <f t="shared" si="329"/>
        <v>0</v>
      </c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>
        <f t="shared" si="330"/>
        <v>0</v>
      </c>
      <c r="AI953" s="23"/>
      <c r="AJ953" s="23"/>
      <c r="AK953" s="23"/>
      <c r="AL953" s="23"/>
      <c r="AM953" s="23"/>
      <c r="AN953" s="23"/>
      <c r="AO953" s="23"/>
      <c r="AP953" s="23"/>
      <c r="AQ953" s="13" t="s">
        <v>1127</v>
      </c>
      <c r="AR953" s="15"/>
      <c r="AS953" s="13" t="s">
        <v>1131</v>
      </c>
      <c r="AT953" s="15"/>
      <c r="AU953" s="15"/>
      <c r="AV953" s="40"/>
      <c r="AW953" s="40"/>
      <c r="AX953" s="75" t="s">
        <v>1375</v>
      </c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</row>
    <row r="954" spans="1:75" ht="30" x14ac:dyDescent="0.25">
      <c r="A954" s="3"/>
      <c r="B954" s="80" t="s">
        <v>1661</v>
      </c>
      <c r="C954" s="63" t="s">
        <v>1327</v>
      </c>
      <c r="D954" s="3"/>
      <c r="E954" s="3"/>
      <c r="F954" s="3"/>
      <c r="G954" s="67" t="s">
        <v>1030</v>
      </c>
      <c r="H954" s="66" t="s">
        <v>1031</v>
      </c>
      <c r="I954" s="23">
        <v>56420</v>
      </c>
      <c r="J954" s="22">
        <v>0</v>
      </c>
      <c r="K954" s="22">
        <v>0</v>
      </c>
      <c r="L954" s="23">
        <v>56420</v>
      </c>
      <c r="M954" s="22">
        <v>5.5720000000000001</v>
      </c>
      <c r="N954" s="24">
        <v>314396.13390000002</v>
      </c>
      <c r="O954" s="24">
        <v>78599.03</v>
      </c>
      <c r="P954" s="24">
        <v>78599.03</v>
      </c>
      <c r="Q954" s="24">
        <v>78599.03</v>
      </c>
      <c r="R954" s="24">
        <v>78599.03</v>
      </c>
      <c r="S954" s="32">
        <f t="shared" si="340"/>
        <v>56420</v>
      </c>
      <c r="T954" s="23">
        <f t="shared" si="329"/>
        <v>0</v>
      </c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>
        <f t="shared" si="330"/>
        <v>0</v>
      </c>
      <c r="AI954" s="23"/>
      <c r="AJ954" s="23"/>
      <c r="AK954" s="23"/>
      <c r="AL954" s="23"/>
      <c r="AM954" s="23"/>
      <c r="AN954" s="23"/>
      <c r="AO954" s="23"/>
      <c r="AP954" s="23"/>
      <c r="AQ954" s="13" t="s">
        <v>1127</v>
      </c>
      <c r="AR954" s="15"/>
      <c r="AS954" s="13" t="s">
        <v>1131</v>
      </c>
      <c r="AT954" s="15"/>
      <c r="AU954" s="15"/>
      <c r="AV954" s="40"/>
      <c r="AW954" s="40"/>
      <c r="AX954" s="75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</row>
    <row r="955" spans="1:75" s="11" customFormat="1" ht="36" x14ac:dyDescent="0.25">
      <c r="A955" s="9"/>
      <c r="B955" s="81" t="s">
        <v>1661</v>
      </c>
      <c r="C955" s="73" t="s">
        <v>1327</v>
      </c>
      <c r="D955" s="9"/>
      <c r="E955" s="73" t="s">
        <v>1831</v>
      </c>
      <c r="F955" s="9"/>
      <c r="G955" s="69" t="s">
        <v>1030</v>
      </c>
      <c r="H955" s="71" t="s">
        <v>1032</v>
      </c>
      <c r="I955" s="25">
        <v>21140</v>
      </c>
      <c r="J955" s="26">
        <v>0</v>
      </c>
      <c r="K955" s="26">
        <v>0</v>
      </c>
      <c r="L955" s="25">
        <v>21140</v>
      </c>
      <c r="M955" s="26">
        <v>2.931</v>
      </c>
      <c r="N955" s="27">
        <f>L955*M955</f>
        <v>61961.340000000004</v>
      </c>
      <c r="O955" s="27">
        <f>$N$955/4</f>
        <v>15490.335000000001</v>
      </c>
      <c r="P955" s="27">
        <f t="shared" ref="P955:R955" si="341">$N$955/4</f>
        <v>15490.335000000001</v>
      </c>
      <c r="Q955" s="27">
        <f t="shared" si="341"/>
        <v>15490.335000000001</v>
      </c>
      <c r="R955" s="27">
        <f t="shared" si="341"/>
        <v>15490.335000000001</v>
      </c>
      <c r="S955" s="74">
        <f t="shared" si="340"/>
        <v>21140</v>
      </c>
      <c r="T955" s="25">
        <f t="shared" si="329"/>
        <v>0</v>
      </c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>
        <f t="shared" si="330"/>
        <v>0</v>
      </c>
      <c r="AI955" s="25"/>
      <c r="AJ955" s="25"/>
      <c r="AK955" s="25"/>
      <c r="AL955" s="25"/>
      <c r="AM955" s="25"/>
      <c r="AN955" s="25"/>
      <c r="AO955" s="25"/>
      <c r="AP955" s="25"/>
      <c r="AQ955" s="38" t="s">
        <v>1127</v>
      </c>
      <c r="AR955" s="18"/>
      <c r="AS955" s="38" t="s">
        <v>1131</v>
      </c>
      <c r="AT955" s="18"/>
      <c r="AU955" s="18"/>
      <c r="AV955" s="82"/>
      <c r="AW955" s="82"/>
      <c r="AX955" s="76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</row>
    <row r="956" spans="1:75" s="11" customFormat="1" ht="45" x14ac:dyDescent="0.25">
      <c r="A956" s="9"/>
      <c r="B956" s="81" t="s">
        <v>1661</v>
      </c>
      <c r="C956" s="73" t="s">
        <v>1327</v>
      </c>
      <c r="D956" s="9"/>
      <c r="E956" s="82" t="s">
        <v>1764</v>
      </c>
      <c r="F956" s="9"/>
      <c r="G956" s="69" t="s">
        <v>1030</v>
      </c>
      <c r="H956" s="71" t="s">
        <v>1033</v>
      </c>
      <c r="I956" s="25">
        <v>0</v>
      </c>
      <c r="J956" s="26">
        <v>0</v>
      </c>
      <c r="K956" s="26">
        <v>0</v>
      </c>
      <c r="L956" s="25">
        <v>0</v>
      </c>
      <c r="M956" s="26">
        <v>5.6079999999999997</v>
      </c>
      <c r="N956" s="27">
        <v>0</v>
      </c>
      <c r="O956" s="27">
        <v>0</v>
      </c>
      <c r="P956" s="27">
        <v>0</v>
      </c>
      <c r="Q956" s="27">
        <v>0</v>
      </c>
      <c r="R956" s="27">
        <v>0</v>
      </c>
      <c r="S956" s="74">
        <f t="shared" si="340"/>
        <v>0</v>
      </c>
      <c r="T956" s="25">
        <f t="shared" si="329"/>
        <v>0</v>
      </c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>
        <f t="shared" si="330"/>
        <v>0</v>
      </c>
      <c r="AI956" s="25"/>
      <c r="AJ956" s="25"/>
      <c r="AK956" s="25"/>
      <c r="AL956" s="25"/>
      <c r="AM956" s="25"/>
      <c r="AN956" s="25"/>
      <c r="AO956" s="25"/>
      <c r="AP956" s="25"/>
      <c r="AQ956" s="38" t="s">
        <v>1127</v>
      </c>
      <c r="AR956" s="18"/>
      <c r="AS956" s="38" t="s">
        <v>1136</v>
      </c>
      <c r="AT956" s="18"/>
      <c r="AU956" s="18"/>
      <c r="AV956" s="82"/>
      <c r="AW956" s="82"/>
      <c r="AX956" s="76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</row>
    <row r="957" spans="1:75" ht="30" x14ac:dyDescent="0.25">
      <c r="A957" s="3"/>
      <c r="B957" s="59" t="s">
        <v>1458</v>
      </c>
      <c r="C957" s="63" t="s">
        <v>1327</v>
      </c>
      <c r="D957" s="3"/>
      <c r="E957" s="3"/>
      <c r="F957" s="3"/>
      <c r="G957" s="67" t="s">
        <v>1034</v>
      </c>
      <c r="H957" s="66" t="s">
        <v>1035</v>
      </c>
      <c r="I957" s="23">
        <v>20385</v>
      </c>
      <c r="J957" s="22">
        <v>0</v>
      </c>
      <c r="K957" s="22">
        <v>0</v>
      </c>
      <c r="L957" s="23">
        <v>20385</v>
      </c>
      <c r="M957" s="22">
        <v>6.1630000000000003</v>
      </c>
      <c r="N957" s="24">
        <v>125627.8728</v>
      </c>
      <c r="O957" s="24">
        <v>31406.97</v>
      </c>
      <c r="P957" s="24">
        <v>31406.97</v>
      </c>
      <c r="Q957" s="24">
        <v>31406.97</v>
      </c>
      <c r="R957" s="24">
        <v>31406.97</v>
      </c>
      <c r="S957" s="32">
        <f t="shared" si="340"/>
        <v>20385</v>
      </c>
      <c r="T957" s="23">
        <f t="shared" si="329"/>
        <v>0</v>
      </c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>
        <f t="shared" si="330"/>
        <v>0</v>
      </c>
      <c r="AI957" s="23"/>
      <c r="AJ957" s="23"/>
      <c r="AK957" s="23"/>
      <c r="AL957" s="23"/>
      <c r="AM957" s="23"/>
      <c r="AN957" s="23"/>
      <c r="AO957" s="23"/>
      <c r="AP957" s="23"/>
      <c r="AQ957" s="15" t="s">
        <v>1126</v>
      </c>
      <c r="AR957" s="15" t="s">
        <v>1133</v>
      </c>
      <c r="AS957" s="15"/>
      <c r="AT957" s="40"/>
      <c r="AU957" s="40"/>
      <c r="AV957" s="40"/>
      <c r="AW957" s="40"/>
      <c r="AX957" s="75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</row>
    <row r="958" spans="1:75" s="11" customFormat="1" ht="36" x14ac:dyDescent="0.25">
      <c r="A958" s="9"/>
      <c r="B958" s="61" t="s">
        <v>1432</v>
      </c>
      <c r="C958" s="73" t="s">
        <v>1327</v>
      </c>
      <c r="D958" s="9"/>
      <c r="E958" s="73" t="s">
        <v>1519</v>
      </c>
      <c r="F958" s="9"/>
      <c r="G958" s="69" t="s">
        <v>1036</v>
      </c>
      <c r="H958" s="71" t="s">
        <v>1037</v>
      </c>
      <c r="I958" s="26">
        <v>0</v>
      </c>
      <c r="J958" s="25">
        <v>161355950</v>
      </c>
      <c r="K958" s="26">
        <v>0</v>
      </c>
      <c r="L958" s="25">
        <f>J958+K958</f>
        <v>161355950</v>
      </c>
      <c r="M958" s="26">
        <v>3.0000000000000001E-3</v>
      </c>
      <c r="N958" s="27">
        <f>L958*M958</f>
        <v>484067.85000000003</v>
      </c>
      <c r="O958" s="27">
        <f>$N$958/4</f>
        <v>121016.96250000001</v>
      </c>
      <c r="P958" s="27">
        <f t="shared" ref="P958:R958" si="342">$N$958/4</f>
        <v>121016.96250000001</v>
      </c>
      <c r="Q958" s="27">
        <f t="shared" si="342"/>
        <v>121016.96250000001</v>
      </c>
      <c r="R958" s="27">
        <f t="shared" si="342"/>
        <v>121016.96250000001</v>
      </c>
      <c r="S958" s="74">
        <f t="shared" si="340"/>
        <v>171530950</v>
      </c>
      <c r="T958" s="25">
        <f>U958+V958+W958+X958+Y958+Z958+AA958+AB958+AC958+AD958+AE958+AF958+AG958+AH958</f>
        <v>10175000</v>
      </c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>
        <v>20000</v>
      </c>
      <c r="AF958" s="25"/>
      <c r="AG958" s="25">
        <v>10000000</v>
      </c>
      <c r="AH958" s="25">
        <f>AJ958+AK958+AL958+AM958+AN958+AO958+AP958+AI958</f>
        <v>155000</v>
      </c>
      <c r="AI958" s="25">
        <v>12000</v>
      </c>
      <c r="AJ958" s="25"/>
      <c r="AK958" s="25"/>
      <c r="AL958" s="25">
        <v>90000</v>
      </c>
      <c r="AM958" s="25">
        <v>3000</v>
      </c>
      <c r="AN958" s="25"/>
      <c r="AO958" s="25"/>
      <c r="AP958" s="25">
        <v>50000</v>
      </c>
      <c r="AQ958" s="38" t="s">
        <v>1127</v>
      </c>
      <c r="AR958" s="18"/>
      <c r="AS958" s="38" t="s">
        <v>1142</v>
      </c>
      <c r="AT958" s="82"/>
      <c r="AU958" s="82"/>
      <c r="AV958" s="82"/>
      <c r="AW958" s="82"/>
      <c r="AX958" s="76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</row>
    <row r="959" spans="1:75" x14ac:dyDescent="0.25">
      <c r="A959" s="3"/>
      <c r="B959" s="59" t="s">
        <v>1431</v>
      </c>
      <c r="C959" s="63" t="s">
        <v>1327</v>
      </c>
      <c r="D959" s="3"/>
      <c r="E959" s="3"/>
      <c r="F959" s="3"/>
      <c r="G959" s="67" t="s">
        <v>1038</v>
      </c>
      <c r="H959" s="66" t="s">
        <v>1039</v>
      </c>
      <c r="I959" s="22">
        <v>0</v>
      </c>
      <c r="J959" s="23">
        <v>6204</v>
      </c>
      <c r="K959" s="22">
        <v>0</v>
      </c>
      <c r="L959" s="23">
        <v>6204</v>
      </c>
      <c r="M959" s="22">
        <v>365.911</v>
      </c>
      <c r="N959" s="24">
        <v>2270109.0553000001</v>
      </c>
      <c r="O959" s="24">
        <v>567527.26</v>
      </c>
      <c r="P959" s="24">
        <v>567527.26</v>
      </c>
      <c r="Q959" s="24">
        <v>567527.26</v>
      </c>
      <c r="R959" s="24">
        <v>567527.26</v>
      </c>
      <c r="S959" s="32">
        <f t="shared" si="340"/>
        <v>6214</v>
      </c>
      <c r="T959" s="23">
        <f t="shared" si="329"/>
        <v>10</v>
      </c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>
        <v>10</v>
      </c>
      <c r="AH959" s="23">
        <f t="shared" si="330"/>
        <v>0</v>
      </c>
      <c r="AI959" s="23"/>
      <c r="AJ959" s="23"/>
      <c r="AK959" s="23"/>
      <c r="AL959" s="23"/>
      <c r="AM959" s="23"/>
      <c r="AN959" s="23"/>
      <c r="AO959" s="23"/>
      <c r="AP959" s="23"/>
      <c r="AQ959" s="15" t="s">
        <v>1296</v>
      </c>
      <c r="AR959" s="15"/>
      <c r="AS959" s="15"/>
      <c r="AT959" s="15"/>
      <c r="AU959" s="15" t="s">
        <v>1132</v>
      </c>
      <c r="AV959" s="40"/>
      <c r="AW959" s="40"/>
      <c r="AX959" s="75" t="s">
        <v>1359</v>
      </c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</row>
    <row r="960" spans="1:75" s="11" customFormat="1" ht="36" x14ac:dyDescent="0.25">
      <c r="A960" s="9"/>
      <c r="B960" s="61"/>
      <c r="C960" s="73" t="s">
        <v>1303</v>
      </c>
      <c r="D960" s="9"/>
      <c r="E960" s="73" t="s">
        <v>1662</v>
      </c>
      <c r="F960" s="9"/>
      <c r="G960" s="69" t="s">
        <v>1652</v>
      </c>
      <c r="H960" s="71" t="s">
        <v>1653</v>
      </c>
      <c r="I960" s="26">
        <v>0</v>
      </c>
      <c r="J960" s="25">
        <v>13440</v>
      </c>
      <c r="K960" s="26">
        <v>14200</v>
      </c>
      <c r="L960" s="25">
        <f>J960+K960</f>
        <v>27640</v>
      </c>
      <c r="M960" s="26">
        <v>1.143</v>
      </c>
      <c r="N960" s="27">
        <f>L960*M960</f>
        <v>31592.52</v>
      </c>
      <c r="O960" s="27">
        <f>$N$960/4</f>
        <v>7898.13</v>
      </c>
      <c r="P960" s="27">
        <f t="shared" ref="P960:R960" si="343">$N$960/4</f>
        <v>7898.13</v>
      </c>
      <c r="Q960" s="27">
        <f t="shared" si="343"/>
        <v>7898.13</v>
      </c>
      <c r="R960" s="27">
        <f t="shared" si="343"/>
        <v>7898.13</v>
      </c>
      <c r="S960" s="74">
        <f t="shared" si="340"/>
        <v>27950</v>
      </c>
      <c r="T960" s="25">
        <f t="shared" si="329"/>
        <v>310</v>
      </c>
      <c r="U960" s="25"/>
      <c r="V960" s="25">
        <v>300</v>
      </c>
      <c r="W960" s="25">
        <v>10</v>
      </c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38"/>
      <c r="AR960" s="18"/>
      <c r="AS960" s="38"/>
      <c r="AT960" s="82"/>
      <c r="AU960" s="82"/>
      <c r="AV960" s="82"/>
      <c r="AW960" s="82"/>
      <c r="AX960" s="76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</row>
    <row r="961" spans="1:75" x14ac:dyDescent="0.25">
      <c r="A961" s="5"/>
      <c r="B961" s="60"/>
      <c r="C961" s="5"/>
      <c r="D961" s="5"/>
      <c r="E961" s="5"/>
      <c r="F961" s="5" t="s">
        <v>1040</v>
      </c>
      <c r="G961" s="68" t="s">
        <v>1041</v>
      </c>
      <c r="H961" s="66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32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49" t="s">
        <v>1296</v>
      </c>
      <c r="AR961" s="49"/>
      <c r="AS961" s="49"/>
      <c r="AT961" s="49"/>
      <c r="AU961" s="49" t="s">
        <v>1132</v>
      </c>
      <c r="AV961" s="42"/>
      <c r="AW961" s="42"/>
      <c r="AX961" s="7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</row>
    <row r="962" spans="1:75" x14ac:dyDescent="0.25">
      <c r="A962" s="3"/>
      <c r="B962" s="59" t="s">
        <v>1312</v>
      </c>
      <c r="C962" s="63" t="s">
        <v>1327</v>
      </c>
      <c r="D962" s="3"/>
      <c r="E962" s="3"/>
      <c r="F962" s="3"/>
      <c r="G962" s="67" t="s">
        <v>1283</v>
      </c>
      <c r="H962" s="66" t="s">
        <v>1042</v>
      </c>
      <c r="I962" s="23">
        <v>16316</v>
      </c>
      <c r="J962" s="22">
        <v>0</v>
      </c>
      <c r="K962" s="22">
        <v>0</v>
      </c>
      <c r="L962" s="23">
        <v>16316</v>
      </c>
      <c r="M962" s="22">
        <v>21.678000000000001</v>
      </c>
      <c r="N962" s="24">
        <v>353706.18569999997</v>
      </c>
      <c r="O962" s="24">
        <v>88426.55</v>
      </c>
      <c r="P962" s="24">
        <v>88426.55</v>
      </c>
      <c r="Q962" s="24">
        <v>88426.55</v>
      </c>
      <c r="R962" s="24">
        <v>88426.55</v>
      </c>
      <c r="S962" s="32">
        <f>L962+T962</f>
        <v>16316</v>
      </c>
      <c r="T962" s="23">
        <f t="shared" si="329"/>
        <v>0</v>
      </c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>
        <f t="shared" si="330"/>
        <v>0</v>
      </c>
      <c r="AI962" s="23"/>
      <c r="AJ962" s="23"/>
      <c r="AK962" s="23"/>
      <c r="AL962" s="23"/>
      <c r="AM962" s="23"/>
      <c r="AN962" s="23"/>
      <c r="AO962" s="23"/>
      <c r="AP962" s="23"/>
      <c r="AQ962" s="15" t="s">
        <v>1296</v>
      </c>
      <c r="AR962" s="15"/>
      <c r="AS962" s="15"/>
      <c r="AT962" s="15"/>
      <c r="AU962" s="15" t="s">
        <v>1132</v>
      </c>
      <c r="AV962" s="40"/>
      <c r="AW962" s="40"/>
      <c r="AX962" s="75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</row>
    <row r="963" spans="1:75" x14ac:dyDescent="0.25">
      <c r="A963" s="5"/>
      <c r="B963" s="60"/>
      <c r="C963" s="5"/>
      <c r="D963" s="5"/>
      <c r="E963" s="5"/>
      <c r="F963" s="5" t="s">
        <v>1043</v>
      </c>
      <c r="G963" s="68" t="s">
        <v>1044</v>
      </c>
      <c r="H963" s="66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32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49" t="s">
        <v>1296</v>
      </c>
      <c r="AR963" s="49"/>
      <c r="AS963" s="49"/>
      <c r="AT963" s="49"/>
      <c r="AU963" s="49" t="s">
        <v>1132</v>
      </c>
      <c r="AV963" s="42"/>
      <c r="AW963" s="42"/>
      <c r="AX963" s="7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</row>
    <row r="964" spans="1:75" ht="30" x14ac:dyDescent="0.25">
      <c r="A964" s="3"/>
      <c r="B964" s="59" t="s">
        <v>1430</v>
      </c>
      <c r="C964" s="63" t="s">
        <v>1327</v>
      </c>
      <c r="D964" s="3"/>
      <c r="E964" s="3"/>
      <c r="F964" s="3"/>
      <c r="G964" s="67" t="s">
        <v>1345</v>
      </c>
      <c r="H964" s="66" t="s">
        <v>1045</v>
      </c>
      <c r="I964" s="22">
        <v>0</v>
      </c>
      <c r="J964" s="22">
        <v>600</v>
      </c>
      <c r="K964" s="23">
        <v>9000</v>
      </c>
      <c r="L964" s="23">
        <v>9600</v>
      </c>
      <c r="M964" s="22">
        <v>1.538</v>
      </c>
      <c r="N964" s="24">
        <v>14769.1584</v>
      </c>
      <c r="O964" s="24">
        <v>3692.29</v>
      </c>
      <c r="P964" s="24">
        <v>3692.29</v>
      </c>
      <c r="Q964" s="24">
        <v>3692.29</v>
      </c>
      <c r="R964" s="24">
        <v>3692.29</v>
      </c>
      <c r="S964" s="32">
        <f t="shared" ref="S964:S969" si="344">L964+T964</f>
        <v>9600</v>
      </c>
      <c r="T964" s="23">
        <f t="shared" si="329"/>
        <v>0</v>
      </c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>
        <f t="shared" si="330"/>
        <v>0</v>
      </c>
      <c r="AI964" s="23"/>
      <c r="AJ964" s="23"/>
      <c r="AK964" s="23"/>
      <c r="AL964" s="23"/>
      <c r="AM964" s="23"/>
      <c r="AN964" s="23"/>
      <c r="AO964" s="23"/>
      <c r="AP964" s="23"/>
      <c r="AQ964" s="15" t="s">
        <v>1296</v>
      </c>
      <c r="AR964" s="15"/>
      <c r="AS964" s="15"/>
      <c r="AT964" s="15"/>
      <c r="AU964" s="15" t="s">
        <v>1132</v>
      </c>
      <c r="AV964" s="40"/>
      <c r="AW964" s="40"/>
      <c r="AX964" s="75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</row>
    <row r="965" spans="1:75" x14ac:dyDescent="0.25">
      <c r="A965" s="5"/>
      <c r="B965" s="60"/>
      <c r="C965" s="5"/>
      <c r="D965" s="5"/>
      <c r="E965" s="5"/>
      <c r="F965" s="5" t="s">
        <v>1348</v>
      </c>
      <c r="G965" s="68" t="s">
        <v>1349</v>
      </c>
      <c r="H965" s="66"/>
      <c r="I965" s="22"/>
      <c r="J965" s="22"/>
      <c r="K965" s="22"/>
      <c r="L965" s="22"/>
      <c r="M965" s="22"/>
      <c r="N965" s="22">
        <v>2404809.6</v>
      </c>
      <c r="O965" s="22">
        <f>$N$965/4</f>
        <v>601202.4</v>
      </c>
      <c r="P965" s="22">
        <f t="shared" ref="P965:R965" si="345">$N$965/4</f>
        <v>601202.4</v>
      </c>
      <c r="Q965" s="22">
        <f t="shared" si="345"/>
        <v>601202.4</v>
      </c>
      <c r="R965" s="22">
        <f t="shared" si="345"/>
        <v>601202.4</v>
      </c>
      <c r="S965" s="32">
        <f t="shared" si="344"/>
        <v>0</v>
      </c>
      <c r="T965" s="23">
        <f t="shared" ref="T965:T969" si="346">U965+V965+W965+X965+Y965+Z965+AA965+AB965+AC965+AD965+AE965+AF965+AG965+AH965</f>
        <v>0</v>
      </c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49"/>
      <c r="AR965" s="49"/>
      <c r="AS965" s="49"/>
      <c r="AT965" s="49"/>
      <c r="AU965" s="49"/>
      <c r="AV965" s="42"/>
      <c r="AW965" s="42"/>
      <c r="AX965" s="7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</row>
    <row r="966" spans="1:75" s="11" customFormat="1" ht="60" x14ac:dyDescent="0.25">
      <c r="A966" s="9"/>
      <c r="B966" s="61"/>
      <c r="C966" s="73" t="s">
        <v>1327</v>
      </c>
      <c r="D966" s="9"/>
      <c r="E966" s="73" t="s">
        <v>1791</v>
      </c>
      <c r="F966" s="9"/>
      <c r="G966" s="69" t="s">
        <v>1491</v>
      </c>
      <c r="H966" s="71" t="s">
        <v>1492</v>
      </c>
      <c r="I966" s="26">
        <v>0</v>
      </c>
      <c r="J966" s="25">
        <v>94200</v>
      </c>
      <c r="K966" s="25">
        <v>0</v>
      </c>
      <c r="L966" s="25">
        <f>J966</f>
        <v>94200</v>
      </c>
      <c r="M966" s="102">
        <v>1.425</v>
      </c>
      <c r="N966" s="27">
        <f>M966*L966</f>
        <v>134235</v>
      </c>
      <c r="O966" s="27">
        <f>$N$966/4</f>
        <v>33558.75</v>
      </c>
      <c r="P966" s="27">
        <f t="shared" ref="P966:R966" si="347">$N$966/4</f>
        <v>33558.75</v>
      </c>
      <c r="Q966" s="27">
        <f t="shared" si="347"/>
        <v>33558.75</v>
      </c>
      <c r="R966" s="27">
        <f t="shared" si="347"/>
        <v>33558.75</v>
      </c>
      <c r="S966" s="74">
        <f t="shared" si="344"/>
        <v>94200</v>
      </c>
      <c r="T966" s="25">
        <f t="shared" si="346"/>
        <v>0</v>
      </c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18"/>
      <c r="AR966" s="18"/>
      <c r="AS966" s="18"/>
      <c r="AT966" s="18"/>
      <c r="AU966" s="18"/>
      <c r="AV966" s="82"/>
      <c r="AW966" s="82"/>
      <c r="AX966" s="76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</row>
    <row r="967" spans="1:75" s="11" customFormat="1" ht="60" x14ac:dyDescent="0.25">
      <c r="A967" s="9"/>
      <c r="B967" s="61"/>
      <c r="C967" s="73" t="s">
        <v>1327</v>
      </c>
      <c r="D967" s="9"/>
      <c r="E967" s="73" t="s">
        <v>1792</v>
      </c>
      <c r="F967" s="9"/>
      <c r="G967" s="69" t="s">
        <v>1493</v>
      </c>
      <c r="H967" s="71" t="s">
        <v>1492</v>
      </c>
      <c r="I967" s="26">
        <v>0</v>
      </c>
      <c r="J967" s="25">
        <v>1336987</v>
      </c>
      <c r="K967" s="25">
        <v>0</v>
      </c>
      <c r="L967" s="25">
        <f t="shared" ref="L967:L969" si="348">J967</f>
        <v>1336987</v>
      </c>
      <c r="M967" s="102">
        <v>0.629</v>
      </c>
      <c r="N967" s="27">
        <f>M967*L967</f>
        <v>840964.82299999997</v>
      </c>
      <c r="O967" s="27">
        <f>$N$967/4</f>
        <v>210241.20574999999</v>
      </c>
      <c r="P967" s="27">
        <f t="shared" ref="P967:R967" si="349">$N$967/4</f>
        <v>210241.20574999999</v>
      </c>
      <c r="Q967" s="27">
        <f t="shared" si="349"/>
        <v>210241.20574999999</v>
      </c>
      <c r="R967" s="27">
        <f t="shared" si="349"/>
        <v>210241.20574999999</v>
      </c>
      <c r="S967" s="74">
        <f t="shared" si="344"/>
        <v>1336987</v>
      </c>
      <c r="T967" s="25">
        <f t="shared" si="346"/>
        <v>0</v>
      </c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18"/>
      <c r="AR967" s="18"/>
      <c r="AS967" s="18"/>
      <c r="AT967" s="18"/>
      <c r="AU967" s="18"/>
      <c r="AV967" s="82"/>
      <c r="AW967" s="82"/>
      <c r="AX967" s="76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</row>
    <row r="968" spans="1:75" s="11" customFormat="1" ht="60" x14ac:dyDescent="0.25">
      <c r="A968" s="9"/>
      <c r="B968" s="61"/>
      <c r="C968" s="73" t="s">
        <v>1327</v>
      </c>
      <c r="D968" s="9"/>
      <c r="E968" s="73" t="s">
        <v>1791</v>
      </c>
      <c r="F968" s="9"/>
      <c r="G968" s="69" t="s">
        <v>1494</v>
      </c>
      <c r="H968" s="71" t="s">
        <v>1492</v>
      </c>
      <c r="I968" s="26">
        <v>0</v>
      </c>
      <c r="J968" s="25">
        <v>3370557</v>
      </c>
      <c r="K968" s="25">
        <v>0</v>
      </c>
      <c r="L968" s="25">
        <f t="shared" si="348"/>
        <v>3370557</v>
      </c>
      <c r="M968" s="102">
        <v>0.47399999999999998</v>
      </c>
      <c r="N968" s="27">
        <f>M968*L968</f>
        <v>1597644.0179999999</v>
      </c>
      <c r="O968" s="27">
        <f>$N$968/4</f>
        <v>399411.00449999998</v>
      </c>
      <c r="P968" s="27">
        <f t="shared" ref="P968:R968" si="350">$N$968/4</f>
        <v>399411.00449999998</v>
      </c>
      <c r="Q968" s="27">
        <f t="shared" si="350"/>
        <v>399411.00449999998</v>
      </c>
      <c r="R968" s="27">
        <f t="shared" si="350"/>
        <v>399411.00449999998</v>
      </c>
      <c r="S968" s="74">
        <f t="shared" si="344"/>
        <v>3370557</v>
      </c>
      <c r="T968" s="25">
        <f t="shared" si="346"/>
        <v>0</v>
      </c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18"/>
      <c r="AR968" s="18"/>
      <c r="AS968" s="18"/>
      <c r="AT968" s="18"/>
      <c r="AU968" s="18"/>
      <c r="AV968" s="82"/>
      <c r="AW968" s="82"/>
      <c r="AX968" s="76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</row>
    <row r="969" spans="1:75" s="11" customFormat="1" ht="60" x14ac:dyDescent="0.25">
      <c r="A969" s="9"/>
      <c r="B969" s="61"/>
      <c r="C969" s="73" t="s">
        <v>1327</v>
      </c>
      <c r="D969" s="9"/>
      <c r="E969" s="73" t="s">
        <v>1793</v>
      </c>
      <c r="F969" s="9"/>
      <c r="G969" s="69" t="s">
        <v>1495</v>
      </c>
      <c r="H969" s="71" t="s">
        <v>1492</v>
      </c>
      <c r="I969" s="26">
        <v>0</v>
      </c>
      <c r="J969" s="25">
        <v>38950</v>
      </c>
      <c r="K969" s="25">
        <v>0</v>
      </c>
      <c r="L969" s="25">
        <f t="shared" si="348"/>
        <v>38950</v>
      </c>
      <c r="M969" s="102">
        <v>2.1469999999999998</v>
      </c>
      <c r="N969" s="27">
        <f>M969*L969</f>
        <v>83625.649999999994</v>
      </c>
      <c r="O969" s="27">
        <f>$N$969/4</f>
        <v>20906.412499999999</v>
      </c>
      <c r="P969" s="27">
        <f t="shared" ref="P969:R969" si="351">$N$969/4</f>
        <v>20906.412499999999</v>
      </c>
      <c r="Q969" s="27">
        <f t="shared" si="351"/>
        <v>20906.412499999999</v>
      </c>
      <c r="R969" s="27">
        <f t="shared" si="351"/>
        <v>20906.412499999999</v>
      </c>
      <c r="S969" s="74">
        <f t="shared" si="344"/>
        <v>38950</v>
      </c>
      <c r="T969" s="25">
        <f t="shared" si="346"/>
        <v>0</v>
      </c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18"/>
      <c r="AR969" s="18"/>
      <c r="AS969" s="18"/>
      <c r="AT969" s="18"/>
      <c r="AU969" s="18"/>
      <c r="AV969" s="82"/>
      <c r="AW969" s="82"/>
      <c r="AX969" s="76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</row>
    <row r="970" spans="1:75" x14ac:dyDescent="0.25">
      <c r="A970" s="5"/>
      <c r="B970" s="60"/>
      <c r="C970" s="5"/>
      <c r="D970" s="5"/>
      <c r="E970" s="5"/>
      <c r="F970" s="5" t="s">
        <v>1046</v>
      </c>
      <c r="G970" s="68" t="s">
        <v>1094</v>
      </c>
      <c r="H970" s="66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32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49"/>
      <c r="AR970" s="49"/>
      <c r="AS970" s="49"/>
      <c r="AT970" s="49"/>
      <c r="AU970" s="49"/>
      <c r="AV970" s="42"/>
      <c r="AW970" s="42"/>
      <c r="AX970" s="7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</row>
    <row r="971" spans="1:75" s="11" customFormat="1" ht="30" x14ac:dyDescent="0.25">
      <c r="A971" s="9"/>
      <c r="B971" s="61"/>
      <c r="C971" s="73" t="s">
        <v>1303</v>
      </c>
      <c r="D971" s="9"/>
      <c r="E971" s="9"/>
      <c r="F971" s="9"/>
      <c r="G971" s="69" t="s">
        <v>1284</v>
      </c>
      <c r="H971" s="71" t="s">
        <v>1047</v>
      </c>
      <c r="I971" s="26">
        <v>0</v>
      </c>
      <c r="J971" s="25">
        <v>4690</v>
      </c>
      <c r="K971" s="26">
        <v>0</v>
      </c>
      <c r="L971" s="25">
        <v>4690</v>
      </c>
      <c r="M971" s="26">
        <v>266.85899999999998</v>
      </c>
      <c r="N971" s="27">
        <v>1251569.4487000001</v>
      </c>
      <c r="O971" s="27">
        <v>312892.36</v>
      </c>
      <c r="P971" s="27">
        <v>312892.36</v>
      </c>
      <c r="Q971" s="27">
        <v>312892.36</v>
      </c>
      <c r="R971" s="27">
        <v>312892.36</v>
      </c>
      <c r="S971" s="74">
        <f t="shared" ref="S971:S1002" si="352">L971+T971</f>
        <v>4720</v>
      </c>
      <c r="T971" s="25">
        <f t="shared" si="329"/>
        <v>30</v>
      </c>
      <c r="U971" s="25"/>
      <c r="V971" s="25"/>
      <c r="W971" s="25"/>
      <c r="X971" s="25"/>
      <c r="Y971" s="25"/>
      <c r="Z971" s="25">
        <v>30</v>
      </c>
      <c r="AA971" s="25"/>
      <c r="AB971" s="25"/>
      <c r="AC971" s="25"/>
      <c r="AD971" s="25"/>
      <c r="AE971" s="25"/>
      <c r="AF971" s="25"/>
      <c r="AG971" s="25"/>
      <c r="AH971" s="25">
        <f t="shared" si="330"/>
        <v>0</v>
      </c>
      <c r="AI971" s="25"/>
      <c r="AJ971" s="25"/>
      <c r="AK971" s="25"/>
      <c r="AL971" s="25"/>
      <c r="AM971" s="25"/>
      <c r="AN971" s="25"/>
      <c r="AO971" s="25"/>
      <c r="AP971" s="25"/>
      <c r="AQ971" s="18" t="s">
        <v>1296</v>
      </c>
      <c r="AR971" s="18"/>
      <c r="AS971" s="18"/>
      <c r="AT971" s="18"/>
      <c r="AU971" s="18" t="s">
        <v>1132</v>
      </c>
      <c r="AV971" s="82"/>
      <c r="AW971" s="82"/>
      <c r="AX971" s="76" t="s">
        <v>1387</v>
      </c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</row>
    <row r="972" spans="1:75" s="11" customFormat="1" ht="30" x14ac:dyDescent="0.25">
      <c r="A972" s="9"/>
      <c r="B972" s="61"/>
      <c r="C972" s="73" t="s">
        <v>1303</v>
      </c>
      <c r="D972" s="9"/>
      <c r="E972" s="9"/>
      <c r="F972" s="9"/>
      <c r="G972" s="69" t="s">
        <v>1284</v>
      </c>
      <c r="H972" s="71" t="s">
        <v>1048</v>
      </c>
      <c r="I972" s="26">
        <v>0</v>
      </c>
      <c r="J972" s="25">
        <v>6210</v>
      </c>
      <c r="K972" s="26">
        <v>0</v>
      </c>
      <c r="L972" s="25">
        <v>6210</v>
      </c>
      <c r="M972" s="26">
        <v>136.62100000000001</v>
      </c>
      <c r="N972" s="27">
        <v>848418.11459999997</v>
      </c>
      <c r="O972" s="27">
        <v>212104.53</v>
      </c>
      <c r="P972" s="27">
        <v>212104.53</v>
      </c>
      <c r="Q972" s="27">
        <v>212104.53</v>
      </c>
      <c r="R972" s="27">
        <v>212104.53</v>
      </c>
      <c r="S972" s="74">
        <f t="shared" si="352"/>
        <v>6330</v>
      </c>
      <c r="T972" s="25">
        <f t="shared" si="329"/>
        <v>120</v>
      </c>
      <c r="U972" s="25"/>
      <c r="V972" s="25"/>
      <c r="W972" s="25"/>
      <c r="X972" s="25"/>
      <c r="Y972" s="25"/>
      <c r="Z972" s="25">
        <v>120</v>
      </c>
      <c r="AA972" s="25"/>
      <c r="AB972" s="25"/>
      <c r="AC972" s="25"/>
      <c r="AD972" s="25"/>
      <c r="AE972" s="25"/>
      <c r="AF972" s="25"/>
      <c r="AG972" s="25"/>
      <c r="AH972" s="25">
        <f t="shared" si="330"/>
        <v>0</v>
      </c>
      <c r="AI972" s="25"/>
      <c r="AJ972" s="25"/>
      <c r="AK972" s="25"/>
      <c r="AL972" s="25"/>
      <c r="AM972" s="25"/>
      <c r="AN972" s="25"/>
      <c r="AO972" s="25"/>
      <c r="AP972" s="25"/>
      <c r="AQ972" s="18" t="s">
        <v>1296</v>
      </c>
      <c r="AR972" s="18"/>
      <c r="AS972" s="18"/>
      <c r="AT972" s="18"/>
      <c r="AU972" s="18" t="s">
        <v>1132</v>
      </c>
      <c r="AV972" s="82"/>
      <c r="AW972" s="82"/>
      <c r="AX972" s="76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</row>
    <row r="973" spans="1:75" s="11" customFormat="1" ht="30" x14ac:dyDescent="0.25">
      <c r="A973" s="9"/>
      <c r="B973" s="61"/>
      <c r="C973" s="73" t="s">
        <v>1303</v>
      </c>
      <c r="D973" s="9"/>
      <c r="E973" s="9"/>
      <c r="F973" s="9"/>
      <c r="G973" s="69" t="s">
        <v>1285</v>
      </c>
      <c r="H973" s="71" t="s">
        <v>1049</v>
      </c>
      <c r="I973" s="26">
        <v>0</v>
      </c>
      <c r="J973" s="26">
        <v>560</v>
      </c>
      <c r="K973" s="26">
        <v>0</v>
      </c>
      <c r="L973" s="26">
        <v>560</v>
      </c>
      <c r="M973" s="26">
        <v>77.352000000000004</v>
      </c>
      <c r="N973" s="27">
        <v>43317.140200000002</v>
      </c>
      <c r="O973" s="27">
        <v>10829.29</v>
      </c>
      <c r="P973" s="27">
        <v>10829.29</v>
      </c>
      <c r="Q973" s="27">
        <v>10829.29</v>
      </c>
      <c r="R973" s="27">
        <v>10829.29</v>
      </c>
      <c r="S973" s="74">
        <f t="shared" si="352"/>
        <v>620</v>
      </c>
      <c r="T973" s="25">
        <f t="shared" si="329"/>
        <v>60</v>
      </c>
      <c r="U973" s="25"/>
      <c r="V973" s="25"/>
      <c r="W973" s="25"/>
      <c r="X973" s="25"/>
      <c r="Y973" s="25"/>
      <c r="Z973" s="25">
        <v>60</v>
      </c>
      <c r="AA973" s="25"/>
      <c r="AB973" s="25"/>
      <c r="AC973" s="25"/>
      <c r="AD973" s="25"/>
      <c r="AE973" s="25"/>
      <c r="AF973" s="25"/>
      <c r="AG973" s="25"/>
      <c r="AH973" s="25">
        <f t="shared" si="330"/>
        <v>0</v>
      </c>
      <c r="AI973" s="25"/>
      <c r="AJ973" s="25"/>
      <c r="AK973" s="25"/>
      <c r="AL973" s="25"/>
      <c r="AM973" s="25"/>
      <c r="AN973" s="25"/>
      <c r="AO973" s="25"/>
      <c r="AP973" s="25"/>
      <c r="AQ973" s="18" t="s">
        <v>1126</v>
      </c>
      <c r="AR973" s="18" t="s">
        <v>1133</v>
      </c>
      <c r="AS973" s="82"/>
      <c r="AT973" s="82"/>
      <c r="AU973" s="82"/>
      <c r="AV973" s="82"/>
      <c r="AW973" s="82"/>
      <c r="AX973" s="76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</row>
    <row r="974" spans="1:75" s="11" customFormat="1" ht="30" x14ac:dyDescent="0.25">
      <c r="A974" s="9"/>
      <c r="B974" s="61"/>
      <c r="C974" s="73" t="s">
        <v>1303</v>
      </c>
      <c r="D974" s="9"/>
      <c r="E974" s="9"/>
      <c r="F974" s="9"/>
      <c r="G974" s="69" t="s">
        <v>1285</v>
      </c>
      <c r="H974" s="71" t="s">
        <v>1050</v>
      </c>
      <c r="I974" s="26">
        <v>0</v>
      </c>
      <c r="J974" s="25">
        <v>1060</v>
      </c>
      <c r="K974" s="26">
        <v>0</v>
      </c>
      <c r="L974" s="25">
        <v>1060</v>
      </c>
      <c r="M974" s="26">
        <v>92.34</v>
      </c>
      <c r="N974" s="27">
        <v>97880.438699999999</v>
      </c>
      <c r="O974" s="27">
        <v>24470.11</v>
      </c>
      <c r="P974" s="27">
        <v>24470.11</v>
      </c>
      <c r="Q974" s="27">
        <v>24470.11</v>
      </c>
      <c r="R974" s="27">
        <v>24470.11</v>
      </c>
      <c r="S974" s="74">
        <f t="shared" si="352"/>
        <v>1060</v>
      </c>
      <c r="T974" s="25">
        <f t="shared" si="329"/>
        <v>0</v>
      </c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>
        <f t="shared" si="330"/>
        <v>0</v>
      </c>
      <c r="AI974" s="25"/>
      <c r="AJ974" s="25"/>
      <c r="AK974" s="25"/>
      <c r="AL974" s="25"/>
      <c r="AM974" s="25"/>
      <c r="AN974" s="25"/>
      <c r="AO974" s="25"/>
      <c r="AP974" s="25"/>
      <c r="AQ974" s="18" t="s">
        <v>1126</v>
      </c>
      <c r="AR974" s="18" t="s">
        <v>1133</v>
      </c>
      <c r="AS974" s="82"/>
      <c r="AT974" s="82"/>
      <c r="AU974" s="82"/>
      <c r="AV974" s="82"/>
      <c r="AW974" s="82"/>
      <c r="AX974" s="76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</row>
    <row r="975" spans="1:75" s="11" customFormat="1" ht="30" x14ac:dyDescent="0.25">
      <c r="A975" s="9"/>
      <c r="B975" s="61"/>
      <c r="C975" s="73" t="s">
        <v>1303</v>
      </c>
      <c r="D975" s="9"/>
      <c r="E975" s="9"/>
      <c r="F975" s="9"/>
      <c r="G975" s="69" t="s">
        <v>1285</v>
      </c>
      <c r="H975" s="71" t="s">
        <v>1051</v>
      </c>
      <c r="I975" s="26">
        <v>0</v>
      </c>
      <c r="J975" s="25">
        <v>2600</v>
      </c>
      <c r="K975" s="26">
        <v>0</v>
      </c>
      <c r="L975" s="25">
        <v>2600</v>
      </c>
      <c r="M975" s="26">
        <v>113.688</v>
      </c>
      <c r="N975" s="27">
        <v>295587.69890000002</v>
      </c>
      <c r="O975" s="27">
        <v>73896.92</v>
      </c>
      <c r="P975" s="27">
        <v>73896.92</v>
      </c>
      <c r="Q975" s="27">
        <v>73896.92</v>
      </c>
      <c r="R975" s="27">
        <v>73896.92</v>
      </c>
      <c r="S975" s="74">
        <f t="shared" si="352"/>
        <v>2700</v>
      </c>
      <c r="T975" s="25">
        <f t="shared" si="329"/>
        <v>100</v>
      </c>
      <c r="U975" s="25"/>
      <c r="V975" s="25"/>
      <c r="W975" s="25"/>
      <c r="X975" s="25"/>
      <c r="Y975" s="25"/>
      <c r="Z975" s="25">
        <v>100</v>
      </c>
      <c r="AA975" s="25"/>
      <c r="AB975" s="25"/>
      <c r="AC975" s="25"/>
      <c r="AD975" s="25"/>
      <c r="AE975" s="25"/>
      <c r="AF975" s="25"/>
      <c r="AG975" s="25"/>
      <c r="AH975" s="25">
        <f t="shared" si="330"/>
        <v>0</v>
      </c>
      <c r="AI975" s="25"/>
      <c r="AJ975" s="25"/>
      <c r="AK975" s="25"/>
      <c r="AL975" s="25"/>
      <c r="AM975" s="25"/>
      <c r="AN975" s="25"/>
      <c r="AO975" s="25"/>
      <c r="AP975" s="25"/>
      <c r="AQ975" s="18" t="s">
        <v>1126</v>
      </c>
      <c r="AR975" s="18" t="s">
        <v>1133</v>
      </c>
      <c r="AS975" s="82"/>
      <c r="AT975" s="82"/>
      <c r="AU975" s="82"/>
      <c r="AV975" s="82"/>
      <c r="AW975" s="82"/>
      <c r="AX975" s="76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</row>
    <row r="976" spans="1:75" s="11" customFormat="1" ht="72" x14ac:dyDescent="0.25">
      <c r="A976" s="9"/>
      <c r="B976" s="61"/>
      <c r="C976" s="73" t="s">
        <v>1303</v>
      </c>
      <c r="D976" s="9"/>
      <c r="E976" s="73" t="s">
        <v>1521</v>
      </c>
      <c r="F976" s="9"/>
      <c r="G976" s="69" t="s">
        <v>1286</v>
      </c>
      <c r="H976" s="71" t="s">
        <v>1052</v>
      </c>
      <c r="I976" s="26">
        <v>0</v>
      </c>
      <c r="J976" s="25">
        <v>2902</v>
      </c>
      <c r="K976" s="25">
        <v>2000</v>
      </c>
      <c r="L976" s="25">
        <f>J976+K976</f>
        <v>4902</v>
      </c>
      <c r="M976" s="26">
        <v>80.581000000000003</v>
      </c>
      <c r="N976" s="27">
        <f>L976*M976</f>
        <v>395008.06200000003</v>
      </c>
      <c r="O976" s="27">
        <f>$N$976/4</f>
        <v>98752.015500000009</v>
      </c>
      <c r="P976" s="27">
        <f t="shared" ref="P976:R976" si="353">$N$976/4</f>
        <v>98752.015500000009</v>
      </c>
      <c r="Q976" s="27">
        <f t="shared" si="353"/>
        <v>98752.015500000009</v>
      </c>
      <c r="R976" s="27">
        <f t="shared" si="353"/>
        <v>98752.015500000009</v>
      </c>
      <c r="S976" s="74">
        <f t="shared" si="352"/>
        <v>5062</v>
      </c>
      <c r="T976" s="25">
        <f t="shared" si="329"/>
        <v>160</v>
      </c>
      <c r="U976" s="25"/>
      <c r="V976" s="25"/>
      <c r="W976" s="25"/>
      <c r="X976" s="25"/>
      <c r="Y976" s="25"/>
      <c r="Z976" s="25">
        <v>60</v>
      </c>
      <c r="AA976" s="25"/>
      <c r="AB976" s="25"/>
      <c r="AC976" s="25"/>
      <c r="AD976" s="25"/>
      <c r="AE976" s="25"/>
      <c r="AF976" s="25"/>
      <c r="AG976" s="25">
        <v>100</v>
      </c>
      <c r="AH976" s="25">
        <f t="shared" si="330"/>
        <v>0</v>
      </c>
      <c r="AI976" s="25"/>
      <c r="AJ976" s="25"/>
      <c r="AK976" s="25"/>
      <c r="AL976" s="25"/>
      <c r="AM976" s="25"/>
      <c r="AN976" s="25"/>
      <c r="AO976" s="25"/>
      <c r="AP976" s="25"/>
      <c r="AQ976" s="18" t="s">
        <v>1296</v>
      </c>
      <c r="AR976" s="18"/>
      <c r="AS976" s="18"/>
      <c r="AT976" s="18"/>
      <c r="AU976" s="18" t="s">
        <v>1132</v>
      </c>
      <c r="AV976" s="82"/>
      <c r="AW976" s="82"/>
      <c r="AX976" s="76" t="s">
        <v>1387</v>
      </c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</row>
    <row r="977" spans="1:75" s="11" customFormat="1" ht="72" x14ac:dyDescent="0.25">
      <c r="A977" s="9"/>
      <c r="B977" s="61"/>
      <c r="C977" s="73" t="s">
        <v>1303</v>
      </c>
      <c r="D977" s="9"/>
      <c r="E977" s="73" t="s">
        <v>1522</v>
      </c>
      <c r="F977" s="9"/>
      <c r="G977" s="69" t="s">
        <v>1286</v>
      </c>
      <c r="H977" s="71" t="s">
        <v>1053</v>
      </c>
      <c r="I977" s="26">
        <v>0</v>
      </c>
      <c r="J977" s="25">
        <v>4690</v>
      </c>
      <c r="K977" s="25">
        <v>1790</v>
      </c>
      <c r="L977" s="25">
        <f>J977+K977</f>
        <v>6480</v>
      </c>
      <c r="M977" s="26">
        <v>96.278999999999996</v>
      </c>
      <c r="N977" s="27">
        <f>L977*M977</f>
        <v>623887.91999999993</v>
      </c>
      <c r="O977" s="27">
        <f>$N$977/4</f>
        <v>155971.97999999998</v>
      </c>
      <c r="P977" s="27">
        <f t="shared" ref="P977:R977" si="354">$N$977/4</f>
        <v>155971.97999999998</v>
      </c>
      <c r="Q977" s="27">
        <f t="shared" si="354"/>
        <v>155971.97999999998</v>
      </c>
      <c r="R977" s="27">
        <f t="shared" si="354"/>
        <v>155971.97999999998</v>
      </c>
      <c r="S977" s="74">
        <f t="shared" si="352"/>
        <v>6880</v>
      </c>
      <c r="T977" s="25">
        <f t="shared" si="329"/>
        <v>400</v>
      </c>
      <c r="U977" s="25"/>
      <c r="V977" s="25">
        <v>300</v>
      </c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>
        <v>100</v>
      </c>
      <c r="AH977" s="25">
        <f t="shared" si="330"/>
        <v>0</v>
      </c>
      <c r="AI977" s="25"/>
      <c r="AJ977" s="25"/>
      <c r="AK977" s="25"/>
      <c r="AL977" s="25"/>
      <c r="AM977" s="25"/>
      <c r="AN977" s="25"/>
      <c r="AO977" s="25"/>
      <c r="AP977" s="25"/>
      <c r="AQ977" s="18" t="s">
        <v>1296</v>
      </c>
      <c r="AR977" s="18"/>
      <c r="AS977" s="18"/>
      <c r="AT977" s="18"/>
      <c r="AU977" s="18" t="s">
        <v>1132</v>
      </c>
      <c r="AV977" s="82"/>
      <c r="AW977" s="82"/>
      <c r="AX977" s="76" t="s">
        <v>1387</v>
      </c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</row>
    <row r="978" spans="1:75" s="11" customFormat="1" ht="72" x14ac:dyDescent="0.25">
      <c r="A978" s="9"/>
      <c r="B978" s="61"/>
      <c r="C978" s="73" t="s">
        <v>1303</v>
      </c>
      <c r="D978" s="9"/>
      <c r="E978" s="73" t="s">
        <v>1523</v>
      </c>
      <c r="F978" s="9"/>
      <c r="G978" s="69" t="s">
        <v>1286</v>
      </c>
      <c r="H978" s="71" t="s">
        <v>1054</v>
      </c>
      <c r="I978" s="26">
        <v>0</v>
      </c>
      <c r="J978" s="25">
        <v>14415</v>
      </c>
      <c r="K978" s="25">
        <v>3600</v>
      </c>
      <c r="L978" s="25">
        <f>J978+K978</f>
        <v>18015</v>
      </c>
      <c r="M978" s="26">
        <v>118.488</v>
      </c>
      <c r="N978" s="27">
        <f>L978*M978</f>
        <v>2134561.3199999998</v>
      </c>
      <c r="O978" s="27">
        <f>$N$978/4</f>
        <v>533640.32999999996</v>
      </c>
      <c r="P978" s="27">
        <f t="shared" ref="P978:R978" si="355">$N$978/4</f>
        <v>533640.32999999996</v>
      </c>
      <c r="Q978" s="27">
        <f t="shared" si="355"/>
        <v>533640.32999999996</v>
      </c>
      <c r="R978" s="27">
        <f t="shared" si="355"/>
        <v>533640.32999999996</v>
      </c>
      <c r="S978" s="74">
        <f t="shared" si="352"/>
        <v>18365</v>
      </c>
      <c r="T978" s="25">
        <f t="shared" si="329"/>
        <v>350</v>
      </c>
      <c r="U978" s="25"/>
      <c r="V978" s="25"/>
      <c r="W978" s="25"/>
      <c r="X978" s="25"/>
      <c r="Y978" s="25"/>
      <c r="Z978" s="25">
        <v>100</v>
      </c>
      <c r="AA978" s="25"/>
      <c r="AB978" s="25"/>
      <c r="AC978" s="25"/>
      <c r="AD978" s="25"/>
      <c r="AE978" s="25"/>
      <c r="AF978" s="25"/>
      <c r="AG978" s="25">
        <v>150</v>
      </c>
      <c r="AH978" s="25">
        <f t="shared" si="330"/>
        <v>100</v>
      </c>
      <c r="AI978" s="25"/>
      <c r="AJ978" s="25"/>
      <c r="AK978" s="25"/>
      <c r="AL978" s="25"/>
      <c r="AM978" s="25"/>
      <c r="AN978" s="25"/>
      <c r="AO978" s="25">
        <v>100</v>
      </c>
      <c r="AP978" s="25"/>
      <c r="AQ978" s="18" t="s">
        <v>1296</v>
      </c>
      <c r="AR978" s="18"/>
      <c r="AS978" s="18"/>
      <c r="AT978" s="18"/>
      <c r="AU978" s="18" t="s">
        <v>1132</v>
      </c>
      <c r="AV978" s="82"/>
      <c r="AW978" s="82"/>
      <c r="AX978" s="76" t="s">
        <v>1387</v>
      </c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</row>
    <row r="979" spans="1:75" s="11" customFormat="1" ht="36" x14ac:dyDescent="0.25">
      <c r="A979" s="9"/>
      <c r="B979" s="61"/>
      <c r="C979" s="73" t="s">
        <v>1303</v>
      </c>
      <c r="D979" s="9"/>
      <c r="E979" s="73" t="s">
        <v>1557</v>
      </c>
      <c r="F979" s="9"/>
      <c r="G979" s="69" t="s">
        <v>1287</v>
      </c>
      <c r="H979" s="71" t="s">
        <v>1055</v>
      </c>
      <c r="I979" s="26">
        <v>0</v>
      </c>
      <c r="J979" s="26">
        <v>0</v>
      </c>
      <c r="K979" s="26">
        <v>0</v>
      </c>
      <c r="L979" s="26">
        <v>0</v>
      </c>
      <c r="M979" s="26">
        <v>44.74</v>
      </c>
      <c r="N979" s="26">
        <v>0</v>
      </c>
      <c r="O979" s="26">
        <v>0</v>
      </c>
      <c r="P979" s="26">
        <v>0</v>
      </c>
      <c r="Q979" s="26">
        <v>0</v>
      </c>
      <c r="R979" s="26">
        <v>0</v>
      </c>
      <c r="S979" s="74">
        <f t="shared" si="352"/>
        <v>0</v>
      </c>
      <c r="T979" s="25">
        <f t="shared" si="329"/>
        <v>0</v>
      </c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>
        <f t="shared" si="330"/>
        <v>0</v>
      </c>
      <c r="AI979" s="25"/>
      <c r="AJ979" s="25"/>
      <c r="AK979" s="25"/>
      <c r="AL979" s="25"/>
      <c r="AM979" s="25"/>
      <c r="AN979" s="25"/>
      <c r="AO979" s="25"/>
      <c r="AP979" s="25"/>
      <c r="AQ979" s="18" t="s">
        <v>1296</v>
      </c>
      <c r="AR979" s="18" t="s">
        <v>1133</v>
      </c>
      <c r="AS979" s="18"/>
      <c r="AT979" s="18"/>
      <c r="AU979" s="18"/>
      <c r="AV979" s="82"/>
      <c r="AW979" s="82"/>
      <c r="AX979" s="85"/>
      <c r="AY979" s="86"/>
      <c r="AZ979" s="86"/>
      <c r="BA979" s="86"/>
      <c r="BB979" s="86"/>
      <c r="BC979" s="86"/>
      <c r="BD979" s="86"/>
      <c r="BE979" s="86"/>
      <c r="BF979" s="86"/>
      <c r="BG979" s="86"/>
      <c r="BH979" s="86"/>
      <c r="BI979" s="86"/>
      <c r="BJ979" s="86"/>
      <c r="BK979" s="86"/>
      <c r="BL979" s="86"/>
      <c r="BM979" s="86"/>
      <c r="BN979" s="86"/>
      <c r="BO979" s="86"/>
      <c r="BP979" s="86"/>
      <c r="BQ979" s="86"/>
      <c r="BR979" s="86"/>
      <c r="BS979" s="86"/>
      <c r="BT979" s="86"/>
      <c r="BU979" s="86"/>
      <c r="BV979" s="86"/>
      <c r="BW979" s="86"/>
    </row>
    <row r="980" spans="1:75" s="11" customFormat="1" ht="36" x14ac:dyDescent="0.25">
      <c r="A980" s="9"/>
      <c r="B980" s="61"/>
      <c r="C980" s="73" t="s">
        <v>1303</v>
      </c>
      <c r="D980" s="9"/>
      <c r="E980" s="73" t="s">
        <v>1557</v>
      </c>
      <c r="F980" s="9"/>
      <c r="G980" s="69" t="s">
        <v>1287</v>
      </c>
      <c r="H980" s="71" t="s">
        <v>1056</v>
      </c>
      <c r="I980" s="26">
        <v>0</v>
      </c>
      <c r="J980" s="26">
        <v>0</v>
      </c>
      <c r="K980" s="26">
        <v>0</v>
      </c>
      <c r="L980" s="26">
        <v>0</v>
      </c>
      <c r="M980" s="26">
        <v>23.068000000000001</v>
      </c>
      <c r="N980" s="26">
        <v>0</v>
      </c>
      <c r="O980" s="26">
        <v>0</v>
      </c>
      <c r="P980" s="26">
        <v>0</v>
      </c>
      <c r="Q980" s="26">
        <v>0</v>
      </c>
      <c r="R980" s="26">
        <v>0</v>
      </c>
      <c r="S980" s="74">
        <f t="shared" si="352"/>
        <v>0</v>
      </c>
      <c r="T980" s="25">
        <f t="shared" si="329"/>
        <v>0</v>
      </c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>
        <f t="shared" si="330"/>
        <v>0</v>
      </c>
      <c r="AI980" s="25"/>
      <c r="AJ980" s="25"/>
      <c r="AK980" s="25"/>
      <c r="AL980" s="25"/>
      <c r="AM980" s="25"/>
      <c r="AN980" s="25"/>
      <c r="AO980" s="25"/>
      <c r="AP980" s="25"/>
      <c r="AQ980" s="18" t="s">
        <v>1126</v>
      </c>
      <c r="AR980" s="18" t="s">
        <v>1133</v>
      </c>
      <c r="AS980" s="18"/>
      <c r="AT980" s="18"/>
      <c r="AU980" s="18"/>
      <c r="AV980" s="82"/>
      <c r="AW980" s="82"/>
      <c r="AX980" s="85"/>
      <c r="AY980" s="86"/>
      <c r="AZ980" s="86"/>
      <c r="BA980" s="86"/>
      <c r="BB980" s="86"/>
      <c r="BC980" s="86"/>
      <c r="BD980" s="86"/>
      <c r="BE980" s="86"/>
      <c r="BF980" s="86"/>
      <c r="BG980" s="86"/>
      <c r="BH980" s="86"/>
      <c r="BI980" s="86"/>
      <c r="BJ980" s="86"/>
      <c r="BK980" s="86"/>
      <c r="BL980" s="86"/>
      <c r="BM980" s="86"/>
      <c r="BN980" s="86"/>
      <c r="BO980" s="86"/>
      <c r="BP980" s="86"/>
      <c r="BQ980" s="86"/>
      <c r="BR980" s="86"/>
      <c r="BS980" s="86"/>
      <c r="BT980" s="86"/>
      <c r="BU980" s="86"/>
      <c r="BV980" s="86"/>
      <c r="BW980" s="86"/>
    </row>
    <row r="981" spans="1:75" s="11" customFormat="1" ht="30" x14ac:dyDescent="0.25">
      <c r="A981" s="9"/>
      <c r="B981" s="61"/>
      <c r="C981" s="73" t="s">
        <v>1303</v>
      </c>
      <c r="D981" s="9"/>
      <c r="E981" s="9"/>
      <c r="F981" s="9"/>
      <c r="G981" s="69" t="s">
        <v>1287</v>
      </c>
      <c r="H981" s="71" t="s">
        <v>1057</v>
      </c>
      <c r="I981" s="26">
        <v>0</v>
      </c>
      <c r="J981" s="25">
        <v>1520</v>
      </c>
      <c r="K981" s="26">
        <v>0</v>
      </c>
      <c r="L981" s="25">
        <v>1520</v>
      </c>
      <c r="M981" s="26">
        <v>230.40700000000001</v>
      </c>
      <c r="N981" s="27">
        <v>350219.1545</v>
      </c>
      <c r="O981" s="27">
        <v>87554.79</v>
      </c>
      <c r="P981" s="27">
        <v>87554.79</v>
      </c>
      <c r="Q981" s="27">
        <v>87554.79</v>
      </c>
      <c r="R981" s="27">
        <v>87554.79</v>
      </c>
      <c r="S981" s="74">
        <f t="shared" si="352"/>
        <v>1520</v>
      </c>
      <c r="T981" s="25">
        <f t="shared" si="329"/>
        <v>0</v>
      </c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>
        <f t="shared" si="330"/>
        <v>0</v>
      </c>
      <c r="AI981" s="25"/>
      <c r="AJ981" s="25"/>
      <c r="AK981" s="25"/>
      <c r="AL981" s="25"/>
      <c r="AM981" s="25"/>
      <c r="AN981" s="25"/>
      <c r="AO981" s="25"/>
      <c r="AP981" s="25"/>
      <c r="AQ981" s="18" t="s">
        <v>1126</v>
      </c>
      <c r="AR981" s="18" t="s">
        <v>1133</v>
      </c>
      <c r="AS981" s="82"/>
      <c r="AT981" s="82"/>
      <c r="AU981" s="82"/>
      <c r="AV981" s="82"/>
      <c r="AW981" s="82"/>
      <c r="AX981" s="76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</row>
    <row r="982" spans="1:75" s="11" customFormat="1" ht="72" x14ac:dyDescent="0.25">
      <c r="A982" s="9"/>
      <c r="B982" s="61"/>
      <c r="C982" s="73" t="s">
        <v>1303</v>
      </c>
      <c r="D982" s="9"/>
      <c r="E982" s="73" t="s">
        <v>1524</v>
      </c>
      <c r="F982" s="9"/>
      <c r="G982" s="69" t="s">
        <v>1287</v>
      </c>
      <c r="H982" s="71" t="s">
        <v>1058</v>
      </c>
      <c r="I982" s="26">
        <v>0</v>
      </c>
      <c r="J982" s="26">
        <v>0</v>
      </c>
      <c r="K982" s="26">
        <v>0</v>
      </c>
      <c r="L982" s="26">
        <v>0</v>
      </c>
      <c r="M982" s="26">
        <v>36.475999999999999</v>
      </c>
      <c r="N982" s="27">
        <v>0</v>
      </c>
      <c r="O982" s="27">
        <v>0</v>
      </c>
      <c r="P982" s="27">
        <v>0</v>
      </c>
      <c r="Q982" s="27">
        <v>0</v>
      </c>
      <c r="R982" s="27">
        <v>0</v>
      </c>
      <c r="S982" s="74">
        <f t="shared" si="352"/>
        <v>0</v>
      </c>
      <c r="T982" s="25">
        <f t="shared" si="329"/>
        <v>0</v>
      </c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>
        <f t="shared" si="330"/>
        <v>0</v>
      </c>
      <c r="AI982" s="25"/>
      <c r="AJ982" s="25"/>
      <c r="AK982" s="25"/>
      <c r="AL982" s="25"/>
      <c r="AM982" s="25"/>
      <c r="AN982" s="25"/>
      <c r="AO982" s="25"/>
      <c r="AP982" s="25"/>
      <c r="AQ982" s="18" t="s">
        <v>1126</v>
      </c>
      <c r="AR982" s="18" t="s">
        <v>1133</v>
      </c>
      <c r="AS982" s="82"/>
      <c r="AT982" s="82"/>
      <c r="AU982" s="82"/>
      <c r="AV982" s="82"/>
      <c r="AW982" s="82"/>
      <c r="AX982" s="76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</row>
    <row r="983" spans="1:75" s="11" customFormat="1" ht="36" x14ac:dyDescent="0.25">
      <c r="A983" s="9"/>
      <c r="B983" s="61"/>
      <c r="C983" s="73" t="s">
        <v>1303</v>
      </c>
      <c r="D983" s="9"/>
      <c r="E983" s="73" t="s">
        <v>1549</v>
      </c>
      <c r="F983" s="9"/>
      <c r="G983" s="69" t="s">
        <v>1287</v>
      </c>
      <c r="H983" s="71" t="s">
        <v>1059</v>
      </c>
      <c r="I983" s="26">
        <v>0</v>
      </c>
      <c r="J983" s="25">
        <v>1803</v>
      </c>
      <c r="K983" s="26">
        <v>0</v>
      </c>
      <c r="L983" s="25">
        <v>1803</v>
      </c>
      <c r="M983" s="26">
        <v>120.962</v>
      </c>
      <c r="N983" s="27">
        <f>L983*M983</f>
        <v>218094.486</v>
      </c>
      <c r="O983" s="27">
        <f>$N$983/4</f>
        <v>54523.621500000001</v>
      </c>
      <c r="P983" s="27">
        <f t="shared" ref="P983:R983" si="356">$N$983/4</f>
        <v>54523.621500000001</v>
      </c>
      <c r="Q983" s="27">
        <f t="shared" si="356"/>
        <v>54523.621500000001</v>
      </c>
      <c r="R983" s="27">
        <f t="shared" si="356"/>
        <v>54523.621500000001</v>
      </c>
      <c r="S983" s="74">
        <f t="shared" si="352"/>
        <v>1803</v>
      </c>
      <c r="T983" s="25">
        <f t="shared" ref="T983:T1032" si="357">U983+V983+W983+X983+Y983+Z983+AA983+AB983+AC983+AD983+AE983+AF983+AG983+AH983</f>
        <v>0</v>
      </c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>
        <f t="shared" ref="AH983:AH1031" si="358">AJ983+AK983+AL983+AM983+AN983+AO983+AP983+AI983</f>
        <v>0</v>
      </c>
      <c r="AI983" s="25"/>
      <c r="AJ983" s="25"/>
      <c r="AK983" s="25"/>
      <c r="AL983" s="25"/>
      <c r="AM983" s="25"/>
      <c r="AN983" s="25"/>
      <c r="AO983" s="25"/>
      <c r="AP983" s="25"/>
      <c r="AQ983" s="18" t="s">
        <v>1126</v>
      </c>
      <c r="AR983" s="18" t="s">
        <v>1133</v>
      </c>
      <c r="AS983" s="82"/>
      <c r="AT983" s="82"/>
      <c r="AU983" s="82"/>
      <c r="AV983" s="82"/>
      <c r="AW983" s="82"/>
      <c r="AX983" s="76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</row>
    <row r="984" spans="1:75" s="11" customFormat="1" ht="30" x14ac:dyDescent="0.25">
      <c r="A984" s="9"/>
      <c r="B984" s="61"/>
      <c r="C984" s="73" t="s">
        <v>1303</v>
      </c>
      <c r="D984" s="9"/>
      <c r="E984" s="9"/>
      <c r="F984" s="9"/>
      <c r="G984" s="69" t="s">
        <v>1287</v>
      </c>
      <c r="H984" s="71" t="s">
        <v>1060</v>
      </c>
      <c r="I984" s="26">
        <v>0</v>
      </c>
      <c r="J984" s="25">
        <v>8030</v>
      </c>
      <c r="K984" s="26">
        <v>0</v>
      </c>
      <c r="L984" s="25">
        <v>8030</v>
      </c>
      <c r="M984" s="26">
        <v>239.76900000000001</v>
      </c>
      <c r="N984" s="27">
        <v>1925347.0655</v>
      </c>
      <c r="O984" s="27">
        <v>481336.77</v>
      </c>
      <c r="P984" s="27">
        <v>481336.77</v>
      </c>
      <c r="Q984" s="27">
        <v>481336.77</v>
      </c>
      <c r="R984" s="27">
        <v>481336.77</v>
      </c>
      <c r="S984" s="74">
        <f t="shared" si="352"/>
        <v>8680</v>
      </c>
      <c r="T984" s="25">
        <f t="shared" si="357"/>
        <v>650</v>
      </c>
      <c r="U984" s="25"/>
      <c r="V984" s="25"/>
      <c r="W984" s="25"/>
      <c r="X984" s="25"/>
      <c r="Y984" s="25"/>
      <c r="Z984" s="25">
        <v>200</v>
      </c>
      <c r="AA984" s="25"/>
      <c r="AB984" s="25"/>
      <c r="AC984" s="25"/>
      <c r="AD984" s="25"/>
      <c r="AE984" s="25"/>
      <c r="AF984" s="25"/>
      <c r="AG984" s="25">
        <v>300</v>
      </c>
      <c r="AH984" s="25">
        <f t="shared" si="358"/>
        <v>150</v>
      </c>
      <c r="AI984" s="25"/>
      <c r="AJ984" s="25"/>
      <c r="AK984" s="25"/>
      <c r="AL984" s="25"/>
      <c r="AM984" s="25"/>
      <c r="AN984" s="25"/>
      <c r="AO984" s="25">
        <v>150</v>
      </c>
      <c r="AP984" s="25"/>
      <c r="AQ984" s="18" t="s">
        <v>1126</v>
      </c>
      <c r="AR984" s="18" t="s">
        <v>1133</v>
      </c>
      <c r="AS984" s="82"/>
      <c r="AT984" s="82"/>
      <c r="AU984" s="82"/>
      <c r="AV984" s="82"/>
      <c r="AW984" s="82"/>
      <c r="AX984" s="76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</row>
    <row r="985" spans="1:75" s="11" customFormat="1" ht="36" x14ac:dyDescent="0.25">
      <c r="A985" s="9"/>
      <c r="B985" s="61"/>
      <c r="C985" s="73" t="s">
        <v>1303</v>
      </c>
      <c r="D985" s="9"/>
      <c r="E985" s="73" t="s">
        <v>1502</v>
      </c>
      <c r="F985" s="9"/>
      <c r="G985" s="69" t="s">
        <v>1287</v>
      </c>
      <c r="H985" s="71" t="s">
        <v>1061</v>
      </c>
      <c r="I985" s="26">
        <v>0</v>
      </c>
      <c r="J985" s="26">
        <v>0</v>
      </c>
      <c r="K985" s="26">
        <v>0</v>
      </c>
      <c r="L985" s="26">
        <v>0</v>
      </c>
      <c r="M985" s="26">
        <v>47.948</v>
      </c>
      <c r="N985" s="27">
        <v>0</v>
      </c>
      <c r="O985" s="27">
        <v>0</v>
      </c>
      <c r="P985" s="27">
        <v>0</v>
      </c>
      <c r="Q985" s="27">
        <v>0</v>
      </c>
      <c r="R985" s="27">
        <v>0</v>
      </c>
      <c r="S985" s="74">
        <f t="shared" si="352"/>
        <v>0</v>
      </c>
      <c r="T985" s="25">
        <f t="shared" si="357"/>
        <v>0</v>
      </c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>
        <f t="shared" si="358"/>
        <v>0</v>
      </c>
      <c r="AI985" s="25"/>
      <c r="AJ985" s="25"/>
      <c r="AK985" s="25"/>
      <c r="AL985" s="25"/>
      <c r="AM985" s="25"/>
      <c r="AN985" s="25"/>
      <c r="AO985" s="25"/>
      <c r="AP985" s="25"/>
      <c r="AQ985" s="18" t="s">
        <v>1126</v>
      </c>
      <c r="AR985" s="18" t="s">
        <v>1133</v>
      </c>
      <c r="AS985" s="82"/>
      <c r="AT985" s="82"/>
      <c r="AU985" s="82"/>
      <c r="AV985" s="82"/>
      <c r="AW985" s="82"/>
      <c r="AX985" s="76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</row>
    <row r="986" spans="1:75" s="11" customFormat="1" ht="30" x14ac:dyDescent="0.25">
      <c r="A986" s="9"/>
      <c r="B986" s="61"/>
      <c r="C986" s="73" t="s">
        <v>1303</v>
      </c>
      <c r="D986" s="9"/>
      <c r="E986" s="9"/>
      <c r="F986" s="9"/>
      <c r="G986" s="69" t="s">
        <v>1287</v>
      </c>
      <c r="H986" s="71" t="s">
        <v>1062</v>
      </c>
      <c r="I986" s="26">
        <v>0</v>
      </c>
      <c r="J986" s="25">
        <v>3350</v>
      </c>
      <c r="K986" s="26">
        <v>0</v>
      </c>
      <c r="L986" s="25">
        <v>3350</v>
      </c>
      <c r="M986" s="26">
        <v>455.05700000000002</v>
      </c>
      <c r="N986" s="27">
        <v>1524442.2916999999</v>
      </c>
      <c r="O986" s="27">
        <v>381110.57</v>
      </c>
      <c r="P986" s="27">
        <v>381110.57</v>
      </c>
      <c r="Q986" s="27">
        <v>381110.57</v>
      </c>
      <c r="R986" s="27">
        <v>381110.57</v>
      </c>
      <c r="S986" s="74">
        <f t="shared" si="352"/>
        <v>3350</v>
      </c>
      <c r="T986" s="25">
        <f t="shared" si="357"/>
        <v>0</v>
      </c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>
        <f t="shared" si="358"/>
        <v>0</v>
      </c>
      <c r="AI986" s="25"/>
      <c r="AJ986" s="25"/>
      <c r="AK986" s="25"/>
      <c r="AL986" s="25"/>
      <c r="AM986" s="25"/>
      <c r="AN986" s="25"/>
      <c r="AO986" s="25"/>
      <c r="AP986" s="25"/>
      <c r="AQ986" s="18" t="s">
        <v>1126</v>
      </c>
      <c r="AR986" s="18" t="s">
        <v>1133</v>
      </c>
      <c r="AS986" s="82"/>
      <c r="AT986" s="82"/>
      <c r="AU986" s="82"/>
      <c r="AV986" s="82"/>
      <c r="AW986" s="82"/>
      <c r="AX986" s="76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</row>
    <row r="987" spans="1:75" s="11" customFormat="1" ht="36" x14ac:dyDescent="0.25">
      <c r="A987" s="9"/>
      <c r="B987" s="61"/>
      <c r="C987" s="73" t="s">
        <v>1303</v>
      </c>
      <c r="D987" s="9"/>
      <c r="E987" s="73" t="s">
        <v>1549</v>
      </c>
      <c r="F987" s="9"/>
      <c r="G987" s="69" t="s">
        <v>1287</v>
      </c>
      <c r="H987" s="71" t="s">
        <v>1063</v>
      </c>
      <c r="I987" s="26">
        <v>0</v>
      </c>
      <c r="J987" s="26">
        <v>4702</v>
      </c>
      <c r="K987" s="26">
        <v>0</v>
      </c>
      <c r="L987" s="26">
        <v>4702</v>
      </c>
      <c r="M987" s="26">
        <v>153.142</v>
      </c>
      <c r="N987" s="27">
        <f>L987*M987</f>
        <v>720073.68400000001</v>
      </c>
      <c r="O987" s="27">
        <f>$N$987/4</f>
        <v>180018.421</v>
      </c>
      <c r="P987" s="27">
        <f t="shared" ref="P987:R987" si="359">$N$987/4</f>
        <v>180018.421</v>
      </c>
      <c r="Q987" s="27">
        <f t="shared" si="359"/>
        <v>180018.421</v>
      </c>
      <c r="R987" s="27">
        <f t="shared" si="359"/>
        <v>180018.421</v>
      </c>
      <c r="S987" s="74">
        <f t="shared" si="352"/>
        <v>5002</v>
      </c>
      <c r="T987" s="25">
        <f t="shared" si="357"/>
        <v>300</v>
      </c>
      <c r="U987" s="25"/>
      <c r="V987" s="25"/>
      <c r="W987" s="25"/>
      <c r="X987" s="25"/>
      <c r="Y987" s="25"/>
      <c r="Z987" s="25">
        <v>100</v>
      </c>
      <c r="AA987" s="25"/>
      <c r="AB987" s="25"/>
      <c r="AC987" s="25"/>
      <c r="AD987" s="25"/>
      <c r="AE987" s="25"/>
      <c r="AF987" s="25"/>
      <c r="AG987" s="25">
        <v>200</v>
      </c>
      <c r="AH987" s="25">
        <f t="shared" si="358"/>
        <v>0</v>
      </c>
      <c r="AI987" s="25"/>
      <c r="AJ987" s="25"/>
      <c r="AK987" s="25"/>
      <c r="AL987" s="25"/>
      <c r="AM987" s="25"/>
      <c r="AN987" s="25"/>
      <c r="AO987" s="25"/>
      <c r="AP987" s="25"/>
      <c r="AQ987" s="18" t="s">
        <v>1126</v>
      </c>
      <c r="AR987" s="18" t="s">
        <v>1133</v>
      </c>
      <c r="AS987" s="82"/>
      <c r="AT987" s="82"/>
      <c r="AU987" s="82"/>
      <c r="AV987" s="82"/>
      <c r="AW987" s="82"/>
      <c r="AX987" s="76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  <c r="BU987" s="10"/>
      <c r="BV987" s="10"/>
      <c r="BW987" s="10"/>
    </row>
    <row r="988" spans="1:75" s="11" customFormat="1" ht="36" x14ac:dyDescent="0.25">
      <c r="A988" s="9"/>
      <c r="B988" s="61"/>
      <c r="C988" s="73" t="s">
        <v>1303</v>
      </c>
      <c r="D988" s="9"/>
      <c r="E988" s="73" t="s">
        <v>1496</v>
      </c>
      <c r="F988" s="9"/>
      <c r="G988" s="69" t="s">
        <v>1287</v>
      </c>
      <c r="H988" s="71" t="s">
        <v>1064</v>
      </c>
      <c r="I988" s="26">
        <v>0</v>
      </c>
      <c r="J988" s="25">
        <v>1800</v>
      </c>
      <c r="K988" s="26">
        <v>60</v>
      </c>
      <c r="L988" s="25">
        <f>K988+J988</f>
        <v>1860</v>
      </c>
      <c r="M988" s="27">
        <v>1202.3789999999999</v>
      </c>
      <c r="N988" s="27">
        <f>L988*M988</f>
        <v>2236424.94</v>
      </c>
      <c r="O988" s="27">
        <f>$N$988/4</f>
        <v>559106.23499999999</v>
      </c>
      <c r="P988" s="27">
        <f t="shared" ref="P988:R988" si="360">$N$988/4</f>
        <v>559106.23499999999</v>
      </c>
      <c r="Q988" s="27">
        <f t="shared" si="360"/>
        <v>559106.23499999999</v>
      </c>
      <c r="R988" s="27">
        <f t="shared" si="360"/>
        <v>559106.23499999999</v>
      </c>
      <c r="S988" s="74">
        <f t="shared" si="352"/>
        <v>1890</v>
      </c>
      <c r="T988" s="25">
        <f t="shared" si="357"/>
        <v>30</v>
      </c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>
        <v>30</v>
      </c>
      <c r="AH988" s="25">
        <f t="shared" si="358"/>
        <v>0</v>
      </c>
      <c r="AI988" s="25"/>
      <c r="AJ988" s="25"/>
      <c r="AK988" s="25"/>
      <c r="AL988" s="25"/>
      <c r="AM988" s="25"/>
      <c r="AN988" s="25"/>
      <c r="AO988" s="25"/>
      <c r="AP988" s="25"/>
      <c r="AQ988" s="18" t="s">
        <v>1126</v>
      </c>
      <c r="AR988" s="18" t="s">
        <v>1133</v>
      </c>
      <c r="AS988" s="82"/>
      <c r="AT988" s="82"/>
      <c r="AU988" s="82"/>
      <c r="AV988" s="82"/>
      <c r="AW988" s="82"/>
      <c r="AX988" s="76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</row>
    <row r="989" spans="1:75" s="11" customFormat="1" ht="36" x14ac:dyDescent="0.25">
      <c r="A989" s="9"/>
      <c r="B989" s="61"/>
      <c r="C989" s="73" t="s">
        <v>1303</v>
      </c>
      <c r="D989" s="9"/>
      <c r="E989" s="73" t="s">
        <v>1549</v>
      </c>
      <c r="F989" s="9"/>
      <c r="G989" s="69" t="s">
        <v>1288</v>
      </c>
      <c r="H989" s="71" t="s">
        <v>1065</v>
      </c>
      <c r="I989" s="26">
        <v>0</v>
      </c>
      <c r="J989" s="25">
        <v>8245</v>
      </c>
      <c r="K989" s="26">
        <v>600</v>
      </c>
      <c r="L989" s="25">
        <f>J989+K989</f>
        <v>8845</v>
      </c>
      <c r="M989" s="26">
        <v>40.210999999999999</v>
      </c>
      <c r="N989" s="27">
        <f>L989*M989</f>
        <v>355666.29499999998</v>
      </c>
      <c r="O989" s="27">
        <f>$N$989/4</f>
        <v>88916.573749999996</v>
      </c>
      <c r="P989" s="27">
        <f t="shared" ref="P989:R989" si="361">$N$989/4</f>
        <v>88916.573749999996</v>
      </c>
      <c r="Q989" s="27">
        <f t="shared" si="361"/>
        <v>88916.573749999996</v>
      </c>
      <c r="R989" s="27">
        <f t="shared" si="361"/>
        <v>88916.573749999996</v>
      </c>
      <c r="S989" s="74">
        <f t="shared" si="352"/>
        <v>8845</v>
      </c>
      <c r="T989" s="25">
        <f t="shared" si="357"/>
        <v>0</v>
      </c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>
        <f t="shared" si="358"/>
        <v>0</v>
      </c>
      <c r="AI989" s="25"/>
      <c r="AJ989" s="25"/>
      <c r="AK989" s="25"/>
      <c r="AL989" s="25"/>
      <c r="AM989" s="25"/>
      <c r="AN989" s="25"/>
      <c r="AO989" s="25"/>
      <c r="AP989" s="25"/>
      <c r="AQ989" s="18" t="s">
        <v>1296</v>
      </c>
      <c r="AR989" s="18"/>
      <c r="AS989" s="18"/>
      <c r="AT989" s="18"/>
      <c r="AU989" s="18" t="s">
        <v>1132</v>
      </c>
      <c r="AV989" s="82"/>
      <c r="AW989" s="82"/>
      <c r="AX989" s="76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</row>
    <row r="990" spans="1:75" s="11" customFormat="1" ht="36" x14ac:dyDescent="0.25">
      <c r="A990" s="9"/>
      <c r="B990" s="61"/>
      <c r="C990" s="73" t="s">
        <v>1303</v>
      </c>
      <c r="D990" s="9"/>
      <c r="E990" s="73" t="s">
        <v>1502</v>
      </c>
      <c r="F990" s="9"/>
      <c r="G990" s="69" t="s">
        <v>1288</v>
      </c>
      <c r="H990" s="71" t="s">
        <v>1066</v>
      </c>
      <c r="I990" s="26">
        <v>0</v>
      </c>
      <c r="J990" s="25">
        <v>0</v>
      </c>
      <c r="K990" s="26">
        <v>0</v>
      </c>
      <c r="L990" s="25">
        <v>0</v>
      </c>
      <c r="M990" s="26">
        <v>14.89</v>
      </c>
      <c r="N990" s="27">
        <v>0</v>
      </c>
      <c r="O990" s="27">
        <v>0</v>
      </c>
      <c r="P990" s="27">
        <v>0</v>
      </c>
      <c r="Q990" s="27">
        <v>0</v>
      </c>
      <c r="R990" s="27">
        <v>0</v>
      </c>
      <c r="S990" s="74">
        <f t="shared" si="352"/>
        <v>0</v>
      </c>
      <c r="T990" s="25">
        <f t="shared" si="357"/>
        <v>0</v>
      </c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>
        <f t="shared" si="358"/>
        <v>0</v>
      </c>
      <c r="AI990" s="25"/>
      <c r="AJ990" s="25"/>
      <c r="AK990" s="25"/>
      <c r="AL990" s="25"/>
      <c r="AM990" s="25"/>
      <c r="AN990" s="25"/>
      <c r="AO990" s="25"/>
      <c r="AP990" s="25"/>
      <c r="AQ990" s="18"/>
      <c r="AR990" s="18"/>
      <c r="AS990" s="18"/>
      <c r="AT990" s="18"/>
      <c r="AU990" s="18" t="s">
        <v>1132</v>
      </c>
      <c r="AV990" s="82"/>
      <c r="AW990" s="82"/>
      <c r="AX990" s="76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  <c r="BU990" s="10"/>
      <c r="BV990" s="10"/>
      <c r="BW990" s="10"/>
    </row>
    <row r="991" spans="1:75" s="11" customFormat="1" ht="36" x14ac:dyDescent="0.25">
      <c r="A991" s="9"/>
      <c r="B991" s="61"/>
      <c r="C991" s="73" t="s">
        <v>1303</v>
      </c>
      <c r="D991" s="9"/>
      <c r="E991" s="73" t="s">
        <v>1549</v>
      </c>
      <c r="F991" s="9"/>
      <c r="G991" s="69" t="s">
        <v>1288</v>
      </c>
      <c r="H991" s="71" t="s">
        <v>1067</v>
      </c>
      <c r="I991" s="26">
        <v>0</v>
      </c>
      <c r="J991" s="25">
        <v>17960</v>
      </c>
      <c r="K991" s="26">
        <v>1660</v>
      </c>
      <c r="L991" s="25">
        <f>J991+K991</f>
        <v>19620</v>
      </c>
      <c r="M991" s="26">
        <v>25.050999999999998</v>
      </c>
      <c r="N991" s="27">
        <f t="shared" ref="N991:N997" si="362">L991*M991</f>
        <v>491500.62</v>
      </c>
      <c r="O991" s="27">
        <f>$N$991/4</f>
        <v>122875.155</v>
      </c>
      <c r="P991" s="27">
        <f t="shared" ref="P991:R991" si="363">$N$991/4</f>
        <v>122875.155</v>
      </c>
      <c r="Q991" s="27">
        <f t="shared" si="363"/>
        <v>122875.155</v>
      </c>
      <c r="R991" s="27">
        <f t="shared" si="363"/>
        <v>122875.155</v>
      </c>
      <c r="S991" s="74">
        <f t="shared" si="352"/>
        <v>19620</v>
      </c>
      <c r="T991" s="25">
        <f t="shared" si="357"/>
        <v>0</v>
      </c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>
        <f t="shared" si="358"/>
        <v>0</v>
      </c>
      <c r="AI991" s="25"/>
      <c r="AJ991" s="25"/>
      <c r="AK991" s="25"/>
      <c r="AL991" s="25"/>
      <c r="AM991" s="25"/>
      <c r="AN991" s="25"/>
      <c r="AO991" s="25"/>
      <c r="AP991" s="25"/>
      <c r="AQ991" s="18" t="s">
        <v>1296</v>
      </c>
      <c r="AR991" s="18"/>
      <c r="AS991" s="18"/>
      <c r="AT991" s="18"/>
      <c r="AU991" s="18" t="s">
        <v>1132</v>
      </c>
      <c r="AV991" s="82"/>
      <c r="AW991" s="82"/>
      <c r="AX991" s="76" t="s">
        <v>1387</v>
      </c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  <c r="BU991" s="10"/>
      <c r="BV991" s="10"/>
      <c r="BW991" s="10"/>
    </row>
    <row r="992" spans="1:75" s="11" customFormat="1" ht="72" x14ac:dyDescent="0.25">
      <c r="A992" s="9"/>
      <c r="B992" s="61"/>
      <c r="C992" s="73" t="s">
        <v>1303</v>
      </c>
      <c r="D992" s="9"/>
      <c r="E992" s="73" t="s">
        <v>1553</v>
      </c>
      <c r="F992" s="9"/>
      <c r="G992" s="69" t="s">
        <v>1288</v>
      </c>
      <c r="H992" s="71" t="s">
        <v>1068</v>
      </c>
      <c r="I992" s="26">
        <v>0</v>
      </c>
      <c r="J992" s="25">
        <v>56880</v>
      </c>
      <c r="K992" s="26">
        <v>2940</v>
      </c>
      <c r="L992" s="25">
        <f>J992+K992</f>
        <v>59820</v>
      </c>
      <c r="M992" s="26">
        <v>41.753</v>
      </c>
      <c r="N992" s="27">
        <f t="shared" si="362"/>
        <v>2497664.46</v>
      </c>
      <c r="O992" s="27">
        <f>$N$992/4</f>
        <v>624416.11499999999</v>
      </c>
      <c r="P992" s="27">
        <f t="shared" ref="P992:R992" si="364">$N$992/4</f>
        <v>624416.11499999999</v>
      </c>
      <c r="Q992" s="27">
        <f t="shared" si="364"/>
        <v>624416.11499999999</v>
      </c>
      <c r="R992" s="27">
        <f t="shared" si="364"/>
        <v>624416.11499999999</v>
      </c>
      <c r="S992" s="74">
        <f t="shared" si="352"/>
        <v>62320</v>
      </c>
      <c r="T992" s="25">
        <f t="shared" si="357"/>
        <v>2500</v>
      </c>
      <c r="U992" s="25"/>
      <c r="V992" s="25">
        <v>1600</v>
      </c>
      <c r="W992" s="25"/>
      <c r="X992" s="25"/>
      <c r="Y992" s="25"/>
      <c r="Z992" s="25">
        <v>200</v>
      </c>
      <c r="AA992" s="25"/>
      <c r="AB992" s="25"/>
      <c r="AC992" s="25"/>
      <c r="AD992" s="25"/>
      <c r="AE992" s="25"/>
      <c r="AF992" s="25"/>
      <c r="AG992" s="25">
        <v>600</v>
      </c>
      <c r="AH992" s="25">
        <f t="shared" si="358"/>
        <v>100</v>
      </c>
      <c r="AI992" s="25"/>
      <c r="AJ992" s="25"/>
      <c r="AK992" s="25"/>
      <c r="AL992" s="25"/>
      <c r="AM992" s="25"/>
      <c r="AN992" s="25"/>
      <c r="AO992" s="25">
        <v>100</v>
      </c>
      <c r="AP992" s="25"/>
      <c r="AQ992" s="18" t="s">
        <v>1296</v>
      </c>
      <c r="AR992" s="18"/>
      <c r="AS992" s="18"/>
      <c r="AT992" s="18"/>
      <c r="AU992" s="18" t="s">
        <v>1132</v>
      </c>
      <c r="AV992" s="82"/>
      <c r="AW992" s="82"/>
      <c r="AX992" s="76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</row>
    <row r="993" spans="1:75" s="11" customFormat="1" ht="36" x14ac:dyDescent="0.25">
      <c r="A993" s="9"/>
      <c r="B993" s="61"/>
      <c r="C993" s="73" t="s">
        <v>1303</v>
      </c>
      <c r="D993" s="9"/>
      <c r="E993" s="73" t="s">
        <v>1502</v>
      </c>
      <c r="F993" s="9"/>
      <c r="G993" s="69" t="s">
        <v>1288</v>
      </c>
      <c r="H993" s="71" t="s">
        <v>1069</v>
      </c>
      <c r="I993" s="26">
        <v>0</v>
      </c>
      <c r="J993" s="25">
        <v>0</v>
      </c>
      <c r="K993" s="26">
        <v>0</v>
      </c>
      <c r="L993" s="25">
        <v>0</v>
      </c>
      <c r="M993" s="26">
        <v>17.545999999999999</v>
      </c>
      <c r="N993" s="27">
        <f t="shared" si="362"/>
        <v>0</v>
      </c>
      <c r="O993" s="27">
        <f>$N$993/4</f>
        <v>0</v>
      </c>
      <c r="P993" s="27">
        <f t="shared" ref="P993:R993" si="365">$N$993/4</f>
        <v>0</v>
      </c>
      <c r="Q993" s="27">
        <f t="shared" si="365"/>
        <v>0</v>
      </c>
      <c r="R993" s="27">
        <f t="shared" si="365"/>
        <v>0</v>
      </c>
      <c r="S993" s="74">
        <f t="shared" si="352"/>
        <v>100</v>
      </c>
      <c r="T993" s="25">
        <f t="shared" si="357"/>
        <v>100</v>
      </c>
      <c r="U993" s="25"/>
      <c r="V993" s="25">
        <v>100</v>
      </c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>
        <f t="shared" si="358"/>
        <v>0</v>
      </c>
      <c r="AI993" s="25"/>
      <c r="AJ993" s="25"/>
      <c r="AK993" s="25"/>
      <c r="AL993" s="25"/>
      <c r="AM993" s="25"/>
      <c r="AN993" s="25"/>
      <c r="AO993" s="25"/>
      <c r="AP993" s="25"/>
      <c r="AQ993" s="18"/>
      <c r="AR993" s="18"/>
      <c r="AS993" s="18"/>
      <c r="AT993" s="18"/>
      <c r="AU993" s="18" t="s">
        <v>1132</v>
      </c>
      <c r="AV993" s="82"/>
      <c r="AW993" s="82"/>
      <c r="AX993" s="76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10"/>
    </row>
    <row r="994" spans="1:75" s="11" customFormat="1" ht="36" x14ac:dyDescent="0.25">
      <c r="A994" s="9"/>
      <c r="B994" s="61"/>
      <c r="C994" s="73" t="s">
        <v>1303</v>
      </c>
      <c r="D994" s="9"/>
      <c r="E994" s="73" t="s">
        <v>1549</v>
      </c>
      <c r="F994" s="9"/>
      <c r="G994" s="69" t="s">
        <v>1288</v>
      </c>
      <c r="H994" s="71" t="s">
        <v>1070</v>
      </c>
      <c r="I994" s="26">
        <v>0</v>
      </c>
      <c r="J994" s="25">
        <v>18665</v>
      </c>
      <c r="K994" s="26">
        <v>200</v>
      </c>
      <c r="L994" s="25">
        <f>J994+K994</f>
        <v>18865</v>
      </c>
      <c r="M994" s="26">
        <v>105.175</v>
      </c>
      <c r="N994" s="27">
        <f t="shared" si="362"/>
        <v>1984126.375</v>
      </c>
      <c r="O994" s="27">
        <f>$N$994/4</f>
        <v>496031.59375</v>
      </c>
      <c r="P994" s="27">
        <f t="shared" ref="P994:R994" si="366">$N$994/4</f>
        <v>496031.59375</v>
      </c>
      <c r="Q994" s="27">
        <f t="shared" si="366"/>
        <v>496031.59375</v>
      </c>
      <c r="R994" s="27">
        <f t="shared" si="366"/>
        <v>496031.59375</v>
      </c>
      <c r="S994" s="74">
        <f t="shared" si="352"/>
        <v>19065</v>
      </c>
      <c r="T994" s="25">
        <f t="shared" si="357"/>
        <v>200</v>
      </c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>
        <v>200</v>
      </c>
      <c r="AH994" s="25">
        <f t="shared" si="358"/>
        <v>0</v>
      </c>
      <c r="AI994" s="25"/>
      <c r="AJ994" s="25"/>
      <c r="AK994" s="25"/>
      <c r="AL994" s="25"/>
      <c r="AM994" s="25"/>
      <c r="AN994" s="25"/>
      <c r="AO994" s="25"/>
      <c r="AP994" s="25"/>
      <c r="AQ994" s="18" t="s">
        <v>1296</v>
      </c>
      <c r="AR994" s="18"/>
      <c r="AS994" s="18"/>
      <c r="AT994" s="18"/>
      <c r="AU994" s="18" t="s">
        <v>1132</v>
      </c>
      <c r="AV994" s="82"/>
      <c r="AW994" s="82"/>
      <c r="AX994" s="76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10"/>
    </row>
    <row r="995" spans="1:75" s="11" customFormat="1" ht="72" x14ac:dyDescent="0.25">
      <c r="A995" s="9"/>
      <c r="B995" s="61"/>
      <c r="C995" s="73" t="s">
        <v>1303</v>
      </c>
      <c r="D995" s="9"/>
      <c r="E995" s="73" t="s">
        <v>1554</v>
      </c>
      <c r="F995" s="9"/>
      <c r="G995" s="69" t="s">
        <v>1288</v>
      </c>
      <c r="H995" s="71" t="s">
        <v>1071</v>
      </c>
      <c r="I995" s="26">
        <v>0</v>
      </c>
      <c r="J995" s="25">
        <v>40247</v>
      </c>
      <c r="K995" s="26">
        <v>2980</v>
      </c>
      <c r="L995" s="25">
        <f>J995+K995</f>
        <v>43227</v>
      </c>
      <c r="M995" s="26">
        <v>24.86</v>
      </c>
      <c r="N995" s="27">
        <f t="shared" si="362"/>
        <v>1074623.22</v>
      </c>
      <c r="O995" s="27">
        <f>$N$995/4</f>
        <v>268655.80499999999</v>
      </c>
      <c r="P995" s="27">
        <f t="shared" ref="P995:R995" si="367">$N$995/4</f>
        <v>268655.80499999999</v>
      </c>
      <c r="Q995" s="27">
        <f t="shared" si="367"/>
        <v>268655.80499999999</v>
      </c>
      <c r="R995" s="27">
        <f t="shared" si="367"/>
        <v>268655.80499999999</v>
      </c>
      <c r="S995" s="74">
        <f t="shared" si="352"/>
        <v>45147</v>
      </c>
      <c r="T995" s="25">
        <f t="shared" si="357"/>
        <v>1920</v>
      </c>
      <c r="U995" s="25"/>
      <c r="V995" s="25">
        <v>1500</v>
      </c>
      <c r="W995" s="25"/>
      <c r="X995" s="25"/>
      <c r="Y995" s="25"/>
      <c r="Z995" s="25">
        <v>100</v>
      </c>
      <c r="AA995" s="25"/>
      <c r="AB995" s="25"/>
      <c r="AC995" s="25"/>
      <c r="AD995" s="25"/>
      <c r="AE995" s="25"/>
      <c r="AF995" s="25"/>
      <c r="AG995" s="25">
        <v>300</v>
      </c>
      <c r="AH995" s="25">
        <f t="shared" si="358"/>
        <v>20</v>
      </c>
      <c r="AI995" s="25"/>
      <c r="AJ995" s="25"/>
      <c r="AK995" s="25"/>
      <c r="AL995" s="25"/>
      <c r="AM995" s="25"/>
      <c r="AN995" s="25"/>
      <c r="AO995" s="25">
        <v>20</v>
      </c>
      <c r="AP995" s="25"/>
      <c r="AQ995" s="18" t="s">
        <v>1296</v>
      </c>
      <c r="AR995" s="18"/>
      <c r="AS995" s="18"/>
      <c r="AT995" s="18"/>
      <c r="AU995" s="18" t="s">
        <v>1132</v>
      </c>
      <c r="AV995" s="82"/>
      <c r="AW995" s="82"/>
      <c r="AX995" s="76" t="s">
        <v>1387</v>
      </c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</row>
    <row r="996" spans="1:75" s="11" customFormat="1" ht="72" x14ac:dyDescent="0.25">
      <c r="A996" s="9"/>
      <c r="B996" s="61"/>
      <c r="C996" s="73" t="s">
        <v>1303</v>
      </c>
      <c r="D996" s="9"/>
      <c r="E996" s="73" t="s">
        <v>1555</v>
      </c>
      <c r="F996" s="9"/>
      <c r="G996" s="69" t="s">
        <v>1288</v>
      </c>
      <c r="H996" s="71" t="s">
        <v>1072</v>
      </c>
      <c r="I996" s="26">
        <v>0</v>
      </c>
      <c r="J996" s="25">
        <v>11230</v>
      </c>
      <c r="K996" s="26">
        <v>600</v>
      </c>
      <c r="L996" s="25">
        <f>J996+K996</f>
        <v>11830</v>
      </c>
      <c r="M996" s="26">
        <v>271.54899999999998</v>
      </c>
      <c r="N996" s="27">
        <f t="shared" si="362"/>
        <v>3212424.67</v>
      </c>
      <c r="O996" s="27">
        <f>$N$996/4</f>
        <v>803106.16749999998</v>
      </c>
      <c r="P996" s="27">
        <f t="shared" ref="P996:R996" si="368">$N$996/4</f>
        <v>803106.16749999998</v>
      </c>
      <c r="Q996" s="27">
        <f t="shared" si="368"/>
        <v>803106.16749999998</v>
      </c>
      <c r="R996" s="27">
        <f t="shared" si="368"/>
        <v>803106.16749999998</v>
      </c>
      <c r="S996" s="74">
        <f t="shared" si="352"/>
        <v>11880</v>
      </c>
      <c r="T996" s="25">
        <f t="shared" si="357"/>
        <v>50</v>
      </c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>
        <v>50</v>
      </c>
      <c r="AH996" s="25">
        <f t="shared" si="358"/>
        <v>0</v>
      </c>
      <c r="AI996" s="25"/>
      <c r="AJ996" s="25"/>
      <c r="AK996" s="25"/>
      <c r="AL996" s="25"/>
      <c r="AM996" s="25"/>
      <c r="AN996" s="25"/>
      <c r="AO996" s="25"/>
      <c r="AP996" s="25"/>
      <c r="AQ996" s="18" t="s">
        <v>1296</v>
      </c>
      <c r="AR996" s="18"/>
      <c r="AS996" s="18"/>
      <c r="AT996" s="18"/>
      <c r="AU996" s="18" t="s">
        <v>1132</v>
      </c>
      <c r="AV996" s="82"/>
      <c r="AW996" s="82"/>
      <c r="AX996" s="76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</row>
    <row r="997" spans="1:75" s="11" customFormat="1" ht="36" x14ac:dyDescent="0.25">
      <c r="A997" s="9"/>
      <c r="B997" s="61"/>
      <c r="C997" s="73" t="s">
        <v>1303</v>
      </c>
      <c r="D997" s="9"/>
      <c r="E997" s="73" t="s">
        <v>1549</v>
      </c>
      <c r="F997" s="9"/>
      <c r="G997" s="69" t="s">
        <v>1289</v>
      </c>
      <c r="H997" s="71" t="s">
        <v>1073</v>
      </c>
      <c r="I997" s="26">
        <v>0</v>
      </c>
      <c r="J997" s="25">
        <v>7490</v>
      </c>
      <c r="K997" s="26">
        <v>0</v>
      </c>
      <c r="L997" s="25">
        <v>7490</v>
      </c>
      <c r="M997" s="26">
        <v>122.52500000000001</v>
      </c>
      <c r="N997" s="27">
        <f t="shared" si="362"/>
        <v>917712.25</v>
      </c>
      <c r="O997" s="27">
        <f>$N$997/4</f>
        <v>229428.0625</v>
      </c>
      <c r="P997" s="27">
        <f t="shared" ref="P997:R997" si="369">$N$997/4</f>
        <v>229428.0625</v>
      </c>
      <c r="Q997" s="27">
        <f t="shared" si="369"/>
        <v>229428.0625</v>
      </c>
      <c r="R997" s="27">
        <f t="shared" si="369"/>
        <v>229428.0625</v>
      </c>
      <c r="S997" s="74">
        <f t="shared" si="352"/>
        <v>7490</v>
      </c>
      <c r="T997" s="25">
        <f t="shared" si="357"/>
        <v>0</v>
      </c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>
        <f t="shared" si="358"/>
        <v>0</v>
      </c>
      <c r="AI997" s="25"/>
      <c r="AJ997" s="25"/>
      <c r="AK997" s="25"/>
      <c r="AL997" s="25"/>
      <c r="AM997" s="25"/>
      <c r="AN997" s="25"/>
      <c r="AO997" s="25"/>
      <c r="AP997" s="25"/>
      <c r="AQ997" s="18" t="s">
        <v>1296</v>
      </c>
      <c r="AR997" s="18"/>
      <c r="AS997" s="18"/>
      <c r="AT997" s="18"/>
      <c r="AU997" s="18" t="s">
        <v>1132</v>
      </c>
      <c r="AV997" s="82"/>
      <c r="AW997" s="82"/>
      <c r="AX997" s="76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</row>
    <row r="998" spans="1:75" s="11" customFormat="1" ht="36" x14ac:dyDescent="0.25">
      <c r="A998" s="9"/>
      <c r="B998" s="61"/>
      <c r="C998" s="73" t="s">
        <v>1303</v>
      </c>
      <c r="D998" s="9"/>
      <c r="E998" s="73" t="s">
        <v>1502</v>
      </c>
      <c r="F998" s="9"/>
      <c r="G998" s="69" t="s">
        <v>1289</v>
      </c>
      <c r="H998" s="71" t="s">
        <v>1074</v>
      </c>
      <c r="I998" s="26">
        <v>0</v>
      </c>
      <c r="J998" s="25">
        <v>0</v>
      </c>
      <c r="K998" s="26">
        <v>0</v>
      </c>
      <c r="L998" s="25">
        <v>0</v>
      </c>
      <c r="M998" s="26">
        <v>50.106999999999999</v>
      </c>
      <c r="N998" s="27">
        <v>0</v>
      </c>
      <c r="O998" s="27">
        <v>0</v>
      </c>
      <c r="P998" s="27">
        <v>0</v>
      </c>
      <c r="Q998" s="27">
        <v>0</v>
      </c>
      <c r="R998" s="27">
        <v>0</v>
      </c>
      <c r="S998" s="74">
        <f t="shared" si="352"/>
        <v>0</v>
      </c>
      <c r="T998" s="25">
        <f t="shared" si="357"/>
        <v>0</v>
      </c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>
        <f t="shared" si="358"/>
        <v>0</v>
      </c>
      <c r="AI998" s="25"/>
      <c r="AJ998" s="25"/>
      <c r="AK998" s="25"/>
      <c r="AL998" s="25"/>
      <c r="AM998" s="25"/>
      <c r="AN998" s="25"/>
      <c r="AO998" s="25"/>
      <c r="AP998" s="25"/>
      <c r="AQ998" s="18"/>
      <c r="AR998" s="18"/>
      <c r="AS998" s="18"/>
      <c r="AT998" s="18"/>
      <c r="AU998" s="18" t="s">
        <v>1132</v>
      </c>
      <c r="AV998" s="82"/>
      <c r="AW998" s="82"/>
      <c r="AX998" s="76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</row>
    <row r="999" spans="1:75" s="11" customFormat="1" ht="24" x14ac:dyDescent="0.25">
      <c r="A999" s="9"/>
      <c r="B999" s="61"/>
      <c r="C999" s="73" t="s">
        <v>1303</v>
      </c>
      <c r="D999" s="9"/>
      <c r="E999" s="9"/>
      <c r="F999" s="9"/>
      <c r="G999" s="69" t="s">
        <v>1289</v>
      </c>
      <c r="H999" s="71" t="s">
        <v>1075</v>
      </c>
      <c r="I999" s="26">
        <v>0</v>
      </c>
      <c r="J999" s="25">
        <v>3760</v>
      </c>
      <c r="K999" s="26">
        <v>0</v>
      </c>
      <c r="L999" s="25">
        <v>3760</v>
      </c>
      <c r="M999" s="26">
        <v>224.96</v>
      </c>
      <c r="N999" s="27">
        <v>845850.1189</v>
      </c>
      <c r="O999" s="27">
        <v>211462.53</v>
      </c>
      <c r="P999" s="27">
        <v>211462.53</v>
      </c>
      <c r="Q999" s="27">
        <v>211462.53</v>
      </c>
      <c r="R999" s="27">
        <v>211462.53</v>
      </c>
      <c r="S999" s="74">
        <f t="shared" si="352"/>
        <v>3760</v>
      </c>
      <c r="T999" s="25">
        <f t="shared" si="357"/>
        <v>0</v>
      </c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>
        <f t="shared" si="358"/>
        <v>0</v>
      </c>
      <c r="AI999" s="25"/>
      <c r="AJ999" s="25"/>
      <c r="AK999" s="25"/>
      <c r="AL999" s="25"/>
      <c r="AM999" s="25"/>
      <c r="AN999" s="25"/>
      <c r="AO999" s="25"/>
      <c r="AP999" s="25"/>
      <c r="AQ999" s="18" t="s">
        <v>1296</v>
      </c>
      <c r="AR999" s="18"/>
      <c r="AS999" s="18"/>
      <c r="AT999" s="18"/>
      <c r="AU999" s="18" t="s">
        <v>1132</v>
      </c>
      <c r="AV999" s="82"/>
      <c r="AW999" s="82"/>
      <c r="AX999" s="76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  <c r="BU999" s="10"/>
      <c r="BV999" s="10"/>
      <c r="BW999" s="10"/>
    </row>
    <row r="1000" spans="1:75" s="11" customFormat="1" ht="36" x14ac:dyDescent="0.25">
      <c r="A1000" s="9"/>
      <c r="B1000" s="61"/>
      <c r="C1000" s="73" t="s">
        <v>1303</v>
      </c>
      <c r="D1000" s="9"/>
      <c r="E1000" s="73" t="s">
        <v>1549</v>
      </c>
      <c r="F1000" s="9"/>
      <c r="G1000" s="69" t="s">
        <v>1289</v>
      </c>
      <c r="H1000" s="71" t="s">
        <v>1076</v>
      </c>
      <c r="I1000" s="26">
        <v>0</v>
      </c>
      <c r="J1000" s="25">
        <v>7500</v>
      </c>
      <c r="K1000" s="26">
        <v>100</v>
      </c>
      <c r="L1000" s="25">
        <f>J1000+K1000</f>
        <v>7600</v>
      </c>
      <c r="M1000" s="26">
        <v>71.287999999999997</v>
      </c>
      <c r="N1000" s="27">
        <f>L1000*M1000</f>
        <v>541788.79999999993</v>
      </c>
      <c r="O1000" s="27">
        <f>$N$1000/4</f>
        <v>135447.19999999998</v>
      </c>
      <c r="P1000" s="27">
        <f t="shared" ref="P1000:R1000" si="370">$N$1000/4</f>
        <v>135447.19999999998</v>
      </c>
      <c r="Q1000" s="27">
        <f t="shared" si="370"/>
        <v>135447.19999999998</v>
      </c>
      <c r="R1000" s="27">
        <f t="shared" si="370"/>
        <v>135447.19999999998</v>
      </c>
      <c r="S1000" s="74">
        <f t="shared" si="352"/>
        <v>7650</v>
      </c>
      <c r="T1000" s="25">
        <f t="shared" si="357"/>
        <v>50</v>
      </c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>
        <v>50</v>
      </c>
      <c r="AH1000" s="25">
        <f t="shared" si="358"/>
        <v>0</v>
      </c>
      <c r="AI1000" s="25"/>
      <c r="AJ1000" s="25"/>
      <c r="AK1000" s="25"/>
      <c r="AL1000" s="25"/>
      <c r="AM1000" s="25"/>
      <c r="AN1000" s="25"/>
      <c r="AO1000" s="25"/>
      <c r="AP1000" s="25"/>
      <c r="AQ1000" s="18" t="s">
        <v>1296</v>
      </c>
      <c r="AR1000" s="18"/>
      <c r="AS1000" s="18"/>
      <c r="AT1000" s="18"/>
      <c r="AU1000" s="18" t="s">
        <v>1132</v>
      </c>
      <c r="AV1000" s="82"/>
      <c r="AW1000" s="82"/>
      <c r="AX1000" s="76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  <c r="BU1000" s="10"/>
      <c r="BV1000" s="10"/>
      <c r="BW1000" s="10"/>
    </row>
    <row r="1001" spans="1:75" s="11" customFormat="1" ht="24" x14ac:dyDescent="0.25">
      <c r="A1001" s="9"/>
      <c r="B1001" s="61"/>
      <c r="C1001" s="73" t="s">
        <v>1303</v>
      </c>
      <c r="D1001" s="9"/>
      <c r="E1001" s="9"/>
      <c r="F1001" s="9"/>
      <c r="G1001" s="69" t="s">
        <v>1289</v>
      </c>
      <c r="H1001" s="71" t="s">
        <v>1077</v>
      </c>
      <c r="I1001" s="26">
        <v>0</v>
      </c>
      <c r="J1001" s="25">
        <v>3140</v>
      </c>
      <c r="K1001" s="26">
        <v>0</v>
      </c>
      <c r="L1001" s="25">
        <v>3140</v>
      </c>
      <c r="M1001" s="26">
        <v>539.38900000000001</v>
      </c>
      <c r="N1001" s="27">
        <v>1693681.8618999999</v>
      </c>
      <c r="O1001" s="27">
        <v>423420.47</v>
      </c>
      <c r="P1001" s="27">
        <v>423420.47</v>
      </c>
      <c r="Q1001" s="27">
        <v>423420.47</v>
      </c>
      <c r="R1001" s="27">
        <v>423420.47</v>
      </c>
      <c r="S1001" s="74">
        <f t="shared" si="352"/>
        <v>3140</v>
      </c>
      <c r="T1001" s="25">
        <f t="shared" si="357"/>
        <v>0</v>
      </c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>
        <f t="shared" si="358"/>
        <v>0</v>
      </c>
      <c r="AI1001" s="25"/>
      <c r="AJ1001" s="25"/>
      <c r="AK1001" s="25"/>
      <c r="AL1001" s="25"/>
      <c r="AM1001" s="25"/>
      <c r="AN1001" s="25"/>
      <c r="AO1001" s="25"/>
      <c r="AP1001" s="25"/>
      <c r="AQ1001" s="18" t="s">
        <v>1296</v>
      </c>
      <c r="AR1001" s="18"/>
      <c r="AS1001" s="18"/>
      <c r="AT1001" s="18"/>
      <c r="AU1001" s="18" t="s">
        <v>1132</v>
      </c>
      <c r="AV1001" s="82"/>
      <c r="AW1001" s="82"/>
      <c r="AX1001" s="76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  <c r="BU1001" s="10"/>
      <c r="BV1001" s="10"/>
      <c r="BW1001" s="10"/>
    </row>
    <row r="1002" spans="1:75" s="11" customFormat="1" ht="30" x14ac:dyDescent="0.25">
      <c r="A1002" s="9"/>
      <c r="B1002" s="61"/>
      <c r="C1002" s="73" t="s">
        <v>1303</v>
      </c>
      <c r="D1002" s="9"/>
      <c r="E1002" s="9"/>
      <c r="F1002" s="9"/>
      <c r="G1002" s="69" t="s">
        <v>1290</v>
      </c>
      <c r="H1002" s="71" t="s">
        <v>1078</v>
      </c>
      <c r="I1002" s="26">
        <v>0</v>
      </c>
      <c r="J1002" s="26">
        <v>500</v>
      </c>
      <c r="K1002" s="26">
        <v>0</v>
      </c>
      <c r="L1002" s="26">
        <v>500</v>
      </c>
      <c r="M1002" s="26">
        <v>282.47000000000003</v>
      </c>
      <c r="N1002" s="27">
        <v>141235.1458</v>
      </c>
      <c r="O1002" s="27">
        <v>35308.79</v>
      </c>
      <c r="P1002" s="27">
        <v>35308.79</v>
      </c>
      <c r="Q1002" s="27">
        <v>35308.79</v>
      </c>
      <c r="R1002" s="27">
        <v>35308.79</v>
      </c>
      <c r="S1002" s="74">
        <f t="shared" si="352"/>
        <v>500</v>
      </c>
      <c r="T1002" s="25">
        <f t="shared" si="357"/>
        <v>0</v>
      </c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>
        <f t="shared" si="358"/>
        <v>0</v>
      </c>
      <c r="AI1002" s="25"/>
      <c r="AJ1002" s="25"/>
      <c r="AK1002" s="25"/>
      <c r="AL1002" s="25"/>
      <c r="AM1002" s="25"/>
      <c r="AN1002" s="25"/>
      <c r="AO1002" s="25"/>
      <c r="AP1002" s="25"/>
      <c r="AQ1002" s="18" t="s">
        <v>1296</v>
      </c>
      <c r="AR1002" s="18"/>
      <c r="AS1002" s="18"/>
      <c r="AT1002" s="18"/>
      <c r="AU1002" s="18" t="s">
        <v>1132</v>
      </c>
      <c r="AV1002" s="82"/>
      <c r="AW1002" s="82"/>
      <c r="AX1002" s="76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</row>
    <row r="1003" spans="1:75" s="11" customFormat="1" ht="30" x14ac:dyDescent="0.25">
      <c r="A1003" s="9"/>
      <c r="B1003" s="61"/>
      <c r="C1003" s="73" t="s">
        <v>1303</v>
      </c>
      <c r="D1003" s="9"/>
      <c r="E1003" s="9"/>
      <c r="F1003" s="9"/>
      <c r="G1003" s="69" t="s">
        <v>1290</v>
      </c>
      <c r="H1003" s="71" t="s">
        <v>1079</v>
      </c>
      <c r="I1003" s="26">
        <v>0</v>
      </c>
      <c r="J1003" s="26">
        <v>300</v>
      </c>
      <c r="K1003" s="26">
        <v>0</v>
      </c>
      <c r="L1003" s="26">
        <v>300</v>
      </c>
      <c r="M1003" s="26">
        <v>564.29100000000005</v>
      </c>
      <c r="N1003" s="27">
        <v>169287.18479999999</v>
      </c>
      <c r="O1003" s="27">
        <v>42321.8</v>
      </c>
      <c r="P1003" s="27">
        <v>42321.8</v>
      </c>
      <c r="Q1003" s="27">
        <v>42321.8</v>
      </c>
      <c r="R1003" s="27">
        <v>42321.8</v>
      </c>
      <c r="S1003" s="74">
        <f t="shared" ref="S1003:S1024" si="371">L1003+T1003</f>
        <v>300</v>
      </c>
      <c r="T1003" s="25">
        <f t="shared" si="357"/>
        <v>0</v>
      </c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>
        <f t="shared" si="358"/>
        <v>0</v>
      </c>
      <c r="AI1003" s="25"/>
      <c r="AJ1003" s="25"/>
      <c r="AK1003" s="25"/>
      <c r="AL1003" s="25"/>
      <c r="AM1003" s="25"/>
      <c r="AN1003" s="25"/>
      <c r="AO1003" s="25"/>
      <c r="AP1003" s="25"/>
      <c r="AQ1003" s="18" t="s">
        <v>1296</v>
      </c>
      <c r="AR1003" s="18"/>
      <c r="AS1003" s="18"/>
      <c r="AT1003" s="18"/>
      <c r="AU1003" s="18" t="s">
        <v>1132</v>
      </c>
      <c r="AV1003" s="82"/>
      <c r="AW1003" s="82"/>
      <c r="AX1003" s="76" t="s">
        <v>1387</v>
      </c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</row>
    <row r="1004" spans="1:75" s="11" customFormat="1" ht="24" x14ac:dyDescent="0.25">
      <c r="A1004" s="9"/>
      <c r="B1004" s="61"/>
      <c r="C1004" s="73" t="s">
        <v>1303</v>
      </c>
      <c r="D1004" s="9"/>
      <c r="E1004" s="9"/>
      <c r="F1004" s="9"/>
      <c r="G1004" s="69" t="s">
        <v>1290</v>
      </c>
      <c r="H1004" s="71" t="s">
        <v>1080</v>
      </c>
      <c r="I1004" s="26">
        <v>0</v>
      </c>
      <c r="J1004" s="25">
        <v>3000</v>
      </c>
      <c r="K1004" s="26">
        <v>0</v>
      </c>
      <c r="L1004" s="25">
        <v>3000</v>
      </c>
      <c r="M1004" s="26">
        <v>421.56599999999997</v>
      </c>
      <c r="N1004" s="27">
        <v>1264698.6329999999</v>
      </c>
      <c r="O1004" s="27">
        <v>316174.65999999997</v>
      </c>
      <c r="P1004" s="27">
        <v>316174.65999999997</v>
      </c>
      <c r="Q1004" s="27">
        <v>316174.65999999997</v>
      </c>
      <c r="R1004" s="27">
        <v>316174.65999999997</v>
      </c>
      <c r="S1004" s="74">
        <f t="shared" si="371"/>
        <v>3600</v>
      </c>
      <c r="T1004" s="25">
        <f t="shared" si="357"/>
        <v>600</v>
      </c>
      <c r="U1004" s="25"/>
      <c r="V1004" s="25"/>
      <c r="W1004" s="25"/>
      <c r="X1004" s="25"/>
      <c r="Y1004" s="25"/>
      <c r="Z1004" s="25">
        <v>400</v>
      </c>
      <c r="AA1004" s="25"/>
      <c r="AB1004" s="25"/>
      <c r="AC1004" s="25"/>
      <c r="AD1004" s="25"/>
      <c r="AE1004" s="25"/>
      <c r="AF1004" s="25"/>
      <c r="AG1004" s="25">
        <v>200</v>
      </c>
      <c r="AH1004" s="25">
        <f t="shared" si="358"/>
        <v>0</v>
      </c>
      <c r="AI1004" s="25"/>
      <c r="AJ1004" s="25"/>
      <c r="AK1004" s="25"/>
      <c r="AL1004" s="25"/>
      <c r="AM1004" s="25"/>
      <c r="AN1004" s="25"/>
      <c r="AO1004" s="25"/>
      <c r="AP1004" s="25"/>
      <c r="AQ1004" s="18" t="s">
        <v>1296</v>
      </c>
      <c r="AR1004" s="18"/>
      <c r="AS1004" s="18"/>
      <c r="AT1004" s="18"/>
      <c r="AU1004" s="18" t="s">
        <v>1132</v>
      </c>
      <c r="AV1004" s="82"/>
      <c r="AW1004" s="82"/>
      <c r="AX1004" s="76" t="s">
        <v>1387</v>
      </c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  <c r="BU1004" s="10"/>
      <c r="BV1004" s="10"/>
      <c r="BW1004" s="10"/>
    </row>
    <row r="1005" spans="1:75" s="11" customFormat="1" ht="24" x14ac:dyDescent="0.25">
      <c r="A1005" s="9"/>
      <c r="B1005" s="61"/>
      <c r="C1005" s="73" t="s">
        <v>1303</v>
      </c>
      <c r="D1005" s="9"/>
      <c r="E1005" s="9"/>
      <c r="F1005" s="9"/>
      <c r="G1005" s="69" t="s">
        <v>1290</v>
      </c>
      <c r="H1005" s="71" t="s">
        <v>1081</v>
      </c>
      <c r="I1005" s="26">
        <v>0</v>
      </c>
      <c r="J1005" s="25">
        <v>1230</v>
      </c>
      <c r="K1005" s="26">
        <v>0</v>
      </c>
      <c r="L1005" s="25">
        <v>1230</v>
      </c>
      <c r="M1005" s="26">
        <v>89.662999999999997</v>
      </c>
      <c r="N1005" s="27">
        <v>110285.0589</v>
      </c>
      <c r="O1005" s="27">
        <v>27571.26</v>
      </c>
      <c r="P1005" s="27">
        <v>27571.26</v>
      </c>
      <c r="Q1005" s="27">
        <v>27571.26</v>
      </c>
      <c r="R1005" s="27">
        <v>27571.26</v>
      </c>
      <c r="S1005" s="74">
        <f t="shared" si="371"/>
        <v>1530</v>
      </c>
      <c r="T1005" s="25">
        <f t="shared" si="357"/>
        <v>300</v>
      </c>
      <c r="U1005" s="25"/>
      <c r="V1005" s="25"/>
      <c r="W1005" s="25"/>
      <c r="X1005" s="25"/>
      <c r="Y1005" s="25"/>
      <c r="Z1005" s="25">
        <v>200</v>
      </c>
      <c r="AA1005" s="25"/>
      <c r="AB1005" s="25"/>
      <c r="AC1005" s="25"/>
      <c r="AD1005" s="25"/>
      <c r="AE1005" s="25"/>
      <c r="AF1005" s="25"/>
      <c r="AG1005" s="25">
        <v>100</v>
      </c>
      <c r="AH1005" s="25">
        <f t="shared" si="358"/>
        <v>0</v>
      </c>
      <c r="AI1005" s="25"/>
      <c r="AJ1005" s="25"/>
      <c r="AK1005" s="25"/>
      <c r="AL1005" s="25"/>
      <c r="AM1005" s="25"/>
      <c r="AN1005" s="25"/>
      <c r="AO1005" s="25"/>
      <c r="AP1005" s="25"/>
      <c r="AQ1005" s="18" t="s">
        <v>1296</v>
      </c>
      <c r="AR1005" s="18"/>
      <c r="AS1005" s="18"/>
      <c r="AT1005" s="18"/>
      <c r="AU1005" s="18" t="s">
        <v>1132</v>
      </c>
      <c r="AV1005" s="82"/>
      <c r="AW1005" s="82"/>
      <c r="AX1005" s="76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  <c r="BR1005" s="10"/>
      <c r="BS1005" s="10"/>
      <c r="BT1005" s="10"/>
      <c r="BU1005" s="10"/>
      <c r="BV1005" s="10"/>
      <c r="BW1005" s="10"/>
    </row>
    <row r="1006" spans="1:75" s="11" customFormat="1" x14ac:dyDescent="0.25">
      <c r="A1006" s="87"/>
      <c r="B1006" s="88"/>
      <c r="C1006" s="87"/>
      <c r="D1006" s="87"/>
      <c r="E1006" s="87"/>
      <c r="F1006" s="87" t="s">
        <v>1082</v>
      </c>
      <c r="G1006" s="89" t="s">
        <v>1292</v>
      </c>
      <c r="H1006" s="71"/>
      <c r="I1006" s="26"/>
      <c r="J1006" s="26"/>
      <c r="K1006" s="26"/>
      <c r="L1006" s="26"/>
      <c r="M1006" s="26"/>
      <c r="N1006" s="27">
        <v>4326213.4800000004</v>
      </c>
      <c r="O1006" s="27">
        <v>1081553.3700000001</v>
      </c>
      <c r="P1006" s="27">
        <v>1081553.3700000001</v>
      </c>
      <c r="Q1006" s="27">
        <v>1081553.3700000001</v>
      </c>
      <c r="R1006" s="27">
        <v>1081553.3700000001</v>
      </c>
      <c r="S1006" s="74">
        <f t="shared" si="371"/>
        <v>0</v>
      </c>
      <c r="T1006" s="25">
        <f t="shared" si="357"/>
        <v>0</v>
      </c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57" t="s">
        <v>1296</v>
      </c>
      <c r="AR1006" s="57"/>
      <c r="AS1006" s="57"/>
      <c r="AT1006" s="57"/>
      <c r="AU1006" s="57" t="s">
        <v>1132</v>
      </c>
      <c r="AV1006" s="95"/>
      <c r="AW1006" s="95"/>
      <c r="AX1006" s="76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  <c r="BP1006" s="10"/>
      <c r="BQ1006" s="10"/>
      <c r="BR1006" s="10"/>
      <c r="BS1006" s="10"/>
      <c r="BT1006" s="10"/>
      <c r="BU1006" s="10"/>
      <c r="BV1006" s="10"/>
      <c r="BW1006" s="10"/>
    </row>
    <row r="1007" spans="1:75" s="11" customFormat="1" ht="36" x14ac:dyDescent="0.25">
      <c r="A1007" s="87"/>
      <c r="B1007" s="88"/>
      <c r="C1007" s="73" t="s">
        <v>1327</v>
      </c>
      <c r="D1007" s="87"/>
      <c r="E1007" s="73" t="s">
        <v>1738</v>
      </c>
      <c r="F1007" s="87"/>
      <c r="G1007" s="98" t="s">
        <v>1701</v>
      </c>
      <c r="H1007" s="71" t="s">
        <v>1700</v>
      </c>
      <c r="I1007" s="26">
        <v>250</v>
      </c>
      <c r="J1007" s="26">
        <v>0</v>
      </c>
      <c r="K1007" s="26">
        <v>0</v>
      </c>
      <c r="L1007" s="26">
        <v>250</v>
      </c>
      <c r="M1007" s="26">
        <v>863.01</v>
      </c>
      <c r="N1007" s="27">
        <v>215752.5</v>
      </c>
      <c r="O1007" s="27">
        <v>53938.13</v>
      </c>
      <c r="P1007" s="27">
        <v>53938.13</v>
      </c>
      <c r="Q1007" s="27">
        <v>53938.13</v>
      </c>
      <c r="R1007" s="27">
        <v>53938.13</v>
      </c>
      <c r="S1007" s="74">
        <f t="shared" si="371"/>
        <v>275</v>
      </c>
      <c r="T1007" s="25">
        <f t="shared" si="357"/>
        <v>25</v>
      </c>
      <c r="U1007" s="25"/>
      <c r="V1007" s="25">
        <v>25</v>
      </c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56"/>
      <c r="AR1007" s="56"/>
      <c r="AS1007" s="56"/>
      <c r="AT1007" s="56"/>
      <c r="AU1007" s="56"/>
      <c r="AV1007" s="95"/>
      <c r="AW1007" s="95"/>
      <c r="AX1007" s="76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  <c r="BR1007" s="10"/>
      <c r="BS1007" s="10"/>
      <c r="BT1007" s="10"/>
      <c r="BU1007" s="10"/>
      <c r="BV1007" s="10"/>
      <c r="BW1007" s="10"/>
    </row>
    <row r="1008" spans="1:75" s="11" customFormat="1" ht="36" x14ac:dyDescent="0.25">
      <c r="A1008" s="87"/>
      <c r="B1008" s="88"/>
      <c r="C1008" s="73" t="s">
        <v>1327</v>
      </c>
      <c r="D1008" s="87"/>
      <c r="E1008" s="73" t="s">
        <v>1738</v>
      </c>
      <c r="F1008" s="87"/>
      <c r="G1008" s="98" t="s">
        <v>1701</v>
      </c>
      <c r="H1008" s="71" t="s">
        <v>1702</v>
      </c>
      <c r="I1008" s="26">
        <v>93</v>
      </c>
      <c r="J1008" s="26">
        <v>0</v>
      </c>
      <c r="K1008" s="26">
        <v>0</v>
      </c>
      <c r="L1008" s="26">
        <v>93</v>
      </c>
      <c r="M1008" s="26">
        <v>989.31</v>
      </c>
      <c r="N1008" s="27">
        <v>92005.83</v>
      </c>
      <c r="O1008" s="27">
        <v>23001.46</v>
      </c>
      <c r="P1008" s="27">
        <v>23001.46</v>
      </c>
      <c r="Q1008" s="27">
        <v>23001.46</v>
      </c>
      <c r="R1008" s="27">
        <v>23001.46</v>
      </c>
      <c r="S1008" s="74">
        <f t="shared" si="371"/>
        <v>93</v>
      </c>
      <c r="T1008" s="25">
        <f t="shared" si="357"/>
        <v>0</v>
      </c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56"/>
      <c r="AR1008" s="56"/>
      <c r="AS1008" s="56"/>
      <c r="AT1008" s="56"/>
      <c r="AU1008" s="56"/>
      <c r="AV1008" s="95"/>
      <c r="AW1008" s="95"/>
      <c r="AX1008" s="76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10"/>
      <c r="BQ1008" s="10"/>
      <c r="BR1008" s="10"/>
      <c r="BS1008" s="10"/>
      <c r="BT1008" s="10"/>
      <c r="BU1008" s="10"/>
      <c r="BV1008" s="10"/>
      <c r="BW1008" s="10"/>
    </row>
    <row r="1009" spans="1:75" s="11" customFormat="1" ht="36" x14ac:dyDescent="0.25">
      <c r="A1009" s="87"/>
      <c r="B1009" s="88"/>
      <c r="C1009" s="73" t="s">
        <v>1327</v>
      </c>
      <c r="D1009" s="87"/>
      <c r="E1009" s="73" t="s">
        <v>1738</v>
      </c>
      <c r="F1009" s="87"/>
      <c r="G1009" s="98" t="s">
        <v>1703</v>
      </c>
      <c r="H1009" s="71" t="s">
        <v>1704</v>
      </c>
      <c r="I1009" s="26">
        <v>270</v>
      </c>
      <c r="J1009" s="26">
        <v>0</v>
      </c>
      <c r="K1009" s="26">
        <v>0</v>
      </c>
      <c r="L1009" s="26">
        <v>270</v>
      </c>
      <c r="M1009" s="26">
        <v>39.99</v>
      </c>
      <c r="N1009" s="27">
        <v>10797.3</v>
      </c>
      <c r="O1009" s="27">
        <v>2699.33</v>
      </c>
      <c r="P1009" s="27">
        <v>2699.33</v>
      </c>
      <c r="Q1009" s="27">
        <v>2699.33</v>
      </c>
      <c r="R1009" s="27">
        <v>2699.33</v>
      </c>
      <c r="S1009" s="74">
        <f t="shared" si="371"/>
        <v>270</v>
      </c>
      <c r="T1009" s="25">
        <f t="shared" si="357"/>
        <v>0</v>
      </c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56"/>
      <c r="AR1009" s="56"/>
      <c r="AS1009" s="56"/>
      <c r="AT1009" s="56"/>
      <c r="AU1009" s="56"/>
      <c r="AV1009" s="95"/>
      <c r="AW1009" s="95"/>
      <c r="AX1009" s="76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  <c r="BR1009" s="10"/>
      <c r="BS1009" s="10"/>
      <c r="BT1009" s="10"/>
      <c r="BU1009" s="10"/>
      <c r="BV1009" s="10"/>
      <c r="BW1009" s="10"/>
    </row>
    <row r="1010" spans="1:75" s="11" customFormat="1" ht="45" x14ac:dyDescent="0.25">
      <c r="A1010" s="87"/>
      <c r="B1010" s="88"/>
      <c r="C1010" s="73" t="s">
        <v>1327</v>
      </c>
      <c r="D1010" s="87"/>
      <c r="E1010" s="73" t="s">
        <v>1738</v>
      </c>
      <c r="F1010" s="87"/>
      <c r="G1010" s="69" t="s">
        <v>1705</v>
      </c>
      <c r="H1010" s="71" t="s">
        <v>1706</v>
      </c>
      <c r="I1010" s="26">
        <v>34</v>
      </c>
      <c r="J1010" s="26">
        <v>0</v>
      </c>
      <c r="K1010" s="26">
        <v>0</v>
      </c>
      <c r="L1010" s="26">
        <v>34</v>
      </c>
      <c r="M1010" s="26">
        <v>1393.96</v>
      </c>
      <c r="N1010" s="27">
        <v>47394.64</v>
      </c>
      <c r="O1010" s="27">
        <v>11848.66</v>
      </c>
      <c r="P1010" s="27">
        <v>11848.66</v>
      </c>
      <c r="Q1010" s="27">
        <v>11848.66</v>
      </c>
      <c r="R1010" s="27">
        <v>11848.66</v>
      </c>
      <c r="S1010" s="74">
        <f t="shared" si="371"/>
        <v>34</v>
      </c>
      <c r="T1010" s="25">
        <f t="shared" si="357"/>
        <v>0</v>
      </c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56"/>
      <c r="AR1010" s="56"/>
      <c r="AS1010" s="56"/>
      <c r="AT1010" s="56"/>
      <c r="AU1010" s="56"/>
      <c r="AV1010" s="95"/>
      <c r="AW1010" s="95"/>
      <c r="AX1010" s="76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  <c r="BR1010" s="10"/>
      <c r="BS1010" s="10"/>
      <c r="BT1010" s="10"/>
      <c r="BU1010" s="10"/>
      <c r="BV1010" s="10"/>
      <c r="BW1010" s="10"/>
    </row>
    <row r="1011" spans="1:75" s="11" customFormat="1" ht="60" x14ac:dyDescent="0.25">
      <c r="A1011" s="87"/>
      <c r="B1011" s="88"/>
      <c r="C1011" s="73" t="s">
        <v>1327</v>
      </c>
      <c r="D1011" s="87"/>
      <c r="E1011" s="73" t="s">
        <v>1738</v>
      </c>
      <c r="F1011" s="87"/>
      <c r="G1011" s="69" t="s">
        <v>1707</v>
      </c>
      <c r="H1011" s="71" t="s">
        <v>1708</v>
      </c>
      <c r="I1011" s="26">
        <v>75</v>
      </c>
      <c r="J1011" s="26">
        <v>0</v>
      </c>
      <c r="K1011" s="26">
        <v>0</v>
      </c>
      <c r="L1011" s="26">
        <v>75</v>
      </c>
      <c r="M1011" s="26">
        <v>1104.6199999999999</v>
      </c>
      <c r="N1011" s="27">
        <v>82846.5</v>
      </c>
      <c r="O1011" s="27">
        <v>20711.63</v>
      </c>
      <c r="P1011" s="27">
        <v>20711.63</v>
      </c>
      <c r="Q1011" s="27">
        <v>20711.63</v>
      </c>
      <c r="R1011" s="27">
        <v>20711.63</v>
      </c>
      <c r="S1011" s="74">
        <f t="shared" si="371"/>
        <v>78</v>
      </c>
      <c r="T1011" s="25">
        <f t="shared" si="357"/>
        <v>3</v>
      </c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>
        <v>3</v>
      </c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56"/>
      <c r="AR1011" s="56"/>
      <c r="AS1011" s="56"/>
      <c r="AT1011" s="56"/>
      <c r="AU1011" s="56"/>
      <c r="AV1011" s="95"/>
      <c r="AW1011" s="95"/>
      <c r="AX1011" s="76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0"/>
      <c r="BO1011" s="10"/>
      <c r="BP1011" s="10"/>
      <c r="BQ1011" s="10"/>
      <c r="BR1011" s="10"/>
      <c r="BS1011" s="10"/>
      <c r="BT1011" s="10"/>
      <c r="BU1011" s="10"/>
      <c r="BV1011" s="10"/>
      <c r="BW1011" s="10"/>
    </row>
    <row r="1012" spans="1:75" s="11" customFormat="1" ht="45" x14ac:dyDescent="0.25">
      <c r="A1012" s="87"/>
      <c r="B1012" s="88"/>
      <c r="C1012" s="73" t="s">
        <v>1327</v>
      </c>
      <c r="D1012" s="87"/>
      <c r="E1012" s="73" t="s">
        <v>1738</v>
      </c>
      <c r="F1012" s="87"/>
      <c r="G1012" s="69" t="s">
        <v>1709</v>
      </c>
      <c r="H1012" s="71" t="s">
        <v>1710</v>
      </c>
      <c r="I1012" s="26">
        <v>26</v>
      </c>
      <c r="J1012" s="26">
        <v>0</v>
      </c>
      <c r="K1012" s="26">
        <v>0</v>
      </c>
      <c r="L1012" s="26">
        <v>26</v>
      </c>
      <c r="M1012" s="26">
        <v>644.79999999999995</v>
      </c>
      <c r="N1012" s="27">
        <v>16764.8</v>
      </c>
      <c r="O1012" s="27">
        <v>4191.2</v>
      </c>
      <c r="P1012" s="27">
        <v>4191.2</v>
      </c>
      <c r="Q1012" s="27">
        <v>4191.2</v>
      </c>
      <c r="R1012" s="27">
        <v>4191.2</v>
      </c>
      <c r="S1012" s="74">
        <f t="shared" si="371"/>
        <v>28</v>
      </c>
      <c r="T1012" s="25">
        <f t="shared" si="357"/>
        <v>2</v>
      </c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>
        <v>2</v>
      </c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56"/>
      <c r="AR1012" s="56"/>
      <c r="AS1012" s="56"/>
      <c r="AT1012" s="56"/>
      <c r="AU1012" s="56"/>
      <c r="AV1012" s="95"/>
      <c r="AW1012" s="95"/>
      <c r="AX1012" s="76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  <c r="BM1012" s="10"/>
      <c r="BN1012" s="10"/>
      <c r="BO1012" s="10"/>
      <c r="BP1012" s="10"/>
      <c r="BQ1012" s="10"/>
      <c r="BR1012" s="10"/>
      <c r="BS1012" s="10"/>
      <c r="BT1012" s="10"/>
      <c r="BU1012" s="10"/>
      <c r="BV1012" s="10"/>
      <c r="BW1012" s="10"/>
    </row>
    <row r="1013" spans="1:75" s="11" customFormat="1" ht="150" x14ac:dyDescent="0.25">
      <c r="A1013" s="87"/>
      <c r="B1013" s="88"/>
      <c r="C1013" s="73" t="s">
        <v>1327</v>
      </c>
      <c r="D1013" s="87"/>
      <c r="E1013" s="73" t="s">
        <v>1738</v>
      </c>
      <c r="F1013" s="87"/>
      <c r="G1013" s="69" t="s">
        <v>1711</v>
      </c>
      <c r="H1013" s="71" t="s">
        <v>1712</v>
      </c>
      <c r="I1013" s="26">
        <v>894</v>
      </c>
      <c r="J1013" s="26">
        <v>0</v>
      </c>
      <c r="K1013" s="26">
        <v>0</v>
      </c>
      <c r="L1013" s="26">
        <v>894</v>
      </c>
      <c r="M1013" s="26">
        <v>175.13</v>
      </c>
      <c r="N1013" s="27">
        <v>156566.22</v>
      </c>
      <c r="O1013" s="27">
        <v>39141.56</v>
      </c>
      <c r="P1013" s="27">
        <v>39141.56</v>
      </c>
      <c r="Q1013" s="27">
        <v>39141.56</v>
      </c>
      <c r="R1013" s="27">
        <v>39141.56</v>
      </c>
      <c r="S1013" s="74">
        <f t="shared" si="371"/>
        <v>944</v>
      </c>
      <c r="T1013" s="25">
        <f t="shared" si="357"/>
        <v>50</v>
      </c>
      <c r="U1013" s="25"/>
      <c r="V1013" s="25">
        <v>30</v>
      </c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>
        <v>20</v>
      </c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56"/>
      <c r="AR1013" s="56"/>
      <c r="AS1013" s="56"/>
      <c r="AT1013" s="56"/>
      <c r="AU1013" s="56"/>
      <c r="AV1013" s="95"/>
      <c r="AW1013" s="95"/>
      <c r="AX1013" s="76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/>
      <c r="BL1013" s="10"/>
      <c r="BM1013" s="10"/>
      <c r="BN1013" s="10"/>
      <c r="BO1013" s="10"/>
      <c r="BP1013" s="10"/>
      <c r="BQ1013" s="10"/>
      <c r="BR1013" s="10"/>
      <c r="BS1013" s="10"/>
      <c r="BT1013" s="10"/>
      <c r="BU1013" s="10"/>
      <c r="BV1013" s="10"/>
      <c r="BW1013" s="10"/>
    </row>
    <row r="1014" spans="1:75" s="11" customFormat="1" ht="45" x14ac:dyDescent="0.25">
      <c r="A1014" s="87"/>
      <c r="B1014" s="88"/>
      <c r="C1014" s="73" t="s">
        <v>1327</v>
      </c>
      <c r="D1014" s="87"/>
      <c r="E1014" s="73" t="s">
        <v>1738</v>
      </c>
      <c r="F1014" s="87"/>
      <c r="G1014" s="69" t="s">
        <v>1713</v>
      </c>
      <c r="H1014" s="71" t="s">
        <v>1714</v>
      </c>
      <c r="I1014" s="26">
        <v>59</v>
      </c>
      <c r="J1014" s="26">
        <v>0</v>
      </c>
      <c r="K1014" s="26">
        <v>0</v>
      </c>
      <c r="L1014" s="26">
        <v>59</v>
      </c>
      <c r="M1014" s="26">
        <v>2401.79</v>
      </c>
      <c r="N1014" s="27">
        <v>141705.60999999999</v>
      </c>
      <c r="O1014" s="27">
        <v>35426.400000000001</v>
      </c>
      <c r="P1014" s="27">
        <v>35426.400000000001</v>
      </c>
      <c r="Q1014" s="27">
        <v>35426.400000000001</v>
      </c>
      <c r="R1014" s="27">
        <v>35426.400000000001</v>
      </c>
      <c r="S1014" s="74">
        <f t="shared" si="371"/>
        <v>59</v>
      </c>
      <c r="T1014" s="25">
        <f t="shared" si="357"/>
        <v>0</v>
      </c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56"/>
      <c r="AR1014" s="56"/>
      <c r="AS1014" s="56"/>
      <c r="AT1014" s="56"/>
      <c r="AU1014" s="56"/>
      <c r="AV1014" s="95"/>
      <c r="AW1014" s="95"/>
      <c r="AX1014" s="76"/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  <c r="BI1014" s="10"/>
      <c r="BJ1014" s="10"/>
      <c r="BK1014" s="10"/>
      <c r="BL1014" s="10"/>
      <c r="BM1014" s="10"/>
      <c r="BN1014" s="10"/>
      <c r="BO1014" s="10"/>
      <c r="BP1014" s="10"/>
      <c r="BQ1014" s="10"/>
      <c r="BR1014" s="10"/>
      <c r="BS1014" s="10"/>
      <c r="BT1014" s="10"/>
      <c r="BU1014" s="10"/>
      <c r="BV1014" s="10"/>
      <c r="BW1014" s="10"/>
    </row>
    <row r="1015" spans="1:75" s="11" customFormat="1" ht="60" x14ac:dyDescent="0.25">
      <c r="A1015" s="87"/>
      <c r="B1015" s="88"/>
      <c r="C1015" s="73" t="s">
        <v>1327</v>
      </c>
      <c r="D1015" s="87"/>
      <c r="E1015" s="73" t="s">
        <v>1738</v>
      </c>
      <c r="F1015" s="87"/>
      <c r="G1015" s="69" t="s">
        <v>1715</v>
      </c>
      <c r="H1015" s="71" t="s">
        <v>1716</v>
      </c>
      <c r="I1015" s="26">
        <v>64</v>
      </c>
      <c r="J1015" s="26">
        <v>0</v>
      </c>
      <c r="K1015" s="26">
        <v>0</v>
      </c>
      <c r="L1015" s="26">
        <v>64</v>
      </c>
      <c r="M1015" s="26">
        <v>367.54</v>
      </c>
      <c r="N1015" s="27">
        <v>23522.560000000001</v>
      </c>
      <c r="O1015" s="27">
        <v>5880.64</v>
      </c>
      <c r="P1015" s="27">
        <v>5880.64</v>
      </c>
      <c r="Q1015" s="27">
        <v>5880.64</v>
      </c>
      <c r="R1015" s="27">
        <v>5880.64</v>
      </c>
      <c r="S1015" s="74">
        <f t="shared" si="371"/>
        <v>65</v>
      </c>
      <c r="T1015" s="25">
        <f t="shared" si="357"/>
        <v>1</v>
      </c>
      <c r="U1015" s="25"/>
      <c r="V1015" s="25">
        <v>1</v>
      </c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56"/>
      <c r="AR1015" s="56"/>
      <c r="AS1015" s="56"/>
      <c r="AT1015" s="56"/>
      <c r="AU1015" s="56"/>
      <c r="AV1015" s="95"/>
      <c r="AW1015" s="95"/>
      <c r="AX1015" s="76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  <c r="BM1015" s="10"/>
      <c r="BN1015" s="10"/>
      <c r="BO1015" s="10"/>
      <c r="BP1015" s="10"/>
      <c r="BQ1015" s="10"/>
      <c r="BR1015" s="10"/>
      <c r="BS1015" s="10"/>
      <c r="BT1015" s="10"/>
      <c r="BU1015" s="10"/>
      <c r="BV1015" s="10"/>
      <c r="BW1015" s="10"/>
    </row>
    <row r="1016" spans="1:75" s="11" customFormat="1" ht="75" x14ac:dyDescent="0.25">
      <c r="A1016" s="87"/>
      <c r="B1016" s="88"/>
      <c r="C1016" s="73" t="s">
        <v>1327</v>
      </c>
      <c r="D1016" s="87"/>
      <c r="E1016" s="73" t="s">
        <v>1738</v>
      </c>
      <c r="F1016" s="87"/>
      <c r="G1016" s="69" t="s">
        <v>1717</v>
      </c>
      <c r="H1016" s="71" t="s">
        <v>1718</v>
      </c>
      <c r="I1016" s="26">
        <v>312</v>
      </c>
      <c r="J1016" s="26">
        <v>0</v>
      </c>
      <c r="K1016" s="26">
        <v>0</v>
      </c>
      <c r="L1016" s="26">
        <v>312</v>
      </c>
      <c r="M1016" s="26">
        <v>382.1</v>
      </c>
      <c r="N1016" s="27">
        <v>119215.2</v>
      </c>
      <c r="O1016" s="27">
        <v>29803.8</v>
      </c>
      <c r="P1016" s="27">
        <v>29803.8</v>
      </c>
      <c r="Q1016" s="27">
        <v>29803.8</v>
      </c>
      <c r="R1016" s="27">
        <v>29803.8</v>
      </c>
      <c r="S1016" s="74">
        <f t="shared" si="371"/>
        <v>332</v>
      </c>
      <c r="T1016" s="25">
        <f t="shared" si="357"/>
        <v>20</v>
      </c>
      <c r="U1016" s="25"/>
      <c r="V1016" s="25">
        <v>8</v>
      </c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>
        <v>12</v>
      </c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56"/>
      <c r="AR1016" s="56"/>
      <c r="AS1016" s="56"/>
      <c r="AT1016" s="56"/>
      <c r="AU1016" s="56"/>
      <c r="AV1016" s="95"/>
      <c r="AW1016" s="95"/>
      <c r="AX1016" s="76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/>
      <c r="BL1016" s="10"/>
      <c r="BM1016" s="10"/>
      <c r="BN1016" s="10"/>
      <c r="BO1016" s="10"/>
      <c r="BP1016" s="10"/>
      <c r="BQ1016" s="10"/>
      <c r="BR1016" s="10"/>
      <c r="BS1016" s="10"/>
      <c r="BT1016" s="10"/>
      <c r="BU1016" s="10"/>
      <c r="BV1016" s="10"/>
      <c r="BW1016" s="10"/>
    </row>
    <row r="1017" spans="1:75" s="11" customFormat="1" ht="45" x14ac:dyDescent="0.25">
      <c r="A1017" s="87"/>
      <c r="B1017" s="88"/>
      <c r="C1017" s="73" t="s">
        <v>1327</v>
      </c>
      <c r="D1017" s="87"/>
      <c r="E1017" s="73" t="s">
        <v>1738</v>
      </c>
      <c r="F1017" s="87"/>
      <c r="G1017" s="69" t="s">
        <v>1719</v>
      </c>
      <c r="H1017" s="71" t="s">
        <v>1720</v>
      </c>
      <c r="I1017" s="26">
        <v>296</v>
      </c>
      <c r="J1017" s="26">
        <v>0</v>
      </c>
      <c r="K1017" s="26">
        <v>0</v>
      </c>
      <c r="L1017" s="26">
        <v>296</v>
      </c>
      <c r="M1017" s="26">
        <v>3536.2498000000001</v>
      </c>
      <c r="N1017" s="27">
        <v>1046729.94</v>
      </c>
      <c r="O1017" s="27">
        <v>261682.49</v>
      </c>
      <c r="P1017" s="27">
        <v>261682.49</v>
      </c>
      <c r="Q1017" s="27">
        <v>261682.49</v>
      </c>
      <c r="R1017" s="27">
        <v>261682.49</v>
      </c>
      <c r="S1017" s="74">
        <f t="shared" si="371"/>
        <v>296</v>
      </c>
      <c r="T1017" s="25">
        <f t="shared" si="357"/>
        <v>0</v>
      </c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56"/>
      <c r="AR1017" s="56"/>
      <c r="AS1017" s="56"/>
      <c r="AT1017" s="56"/>
      <c r="AU1017" s="56"/>
      <c r="AV1017" s="95"/>
      <c r="AW1017" s="95"/>
      <c r="AX1017" s="76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  <c r="BI1017" s="10"/>
      <c r="BJ1017" s="10"/>
      <c r="BK1017" s="10"/>
      <c r="BL1017" s="10"/>
      <c r="BM1017" s="10"/>
      <c r="BN1017" s="10"/>
      <c r="BO1017" s="10"/>
      <c r="BP1017" s="10"/>
      <c r="BQ1017" s="10"/>
      <c r="BR1017" s="10"/>
      <c r="BS1017" s="10"/>
      <c r="BT1017" s="10"/>
      <c r="BU1017" s="10"/>
      <c r="BV1017" s="10"/>
      <c r="BW1017" s="10"/>
    </row>
    <row r="1018" spans="1:75" s="11" customFormat="1" ht="45" x14ac:dyDescent="0.25">
      <c r="A1018" s="87"/>
      <c r="B1018" s="88"/>
      <c r="C1018" s="73" t="s">
        <v>1327</v>
      </c>
      <c r="D1018" s="87"/>
      <c r="E1018" s="73" t="s">
        <v>1738</v>
      </c>
      <c r="F1018" s="87"/>
      <c r="G1018" s="69" t="s">
        <v>1719</v>
      </c>
      <c r="H1018" s="71" t="s">
        <v>1721</v>
      </c>
      <c r="I1018" s="26">
        <v>181</v>
      </c>
      <c r="J1018" s="26">
        <v>0</v>
      </c>
      <c r="K1018" s="26">
        <v>0</v>
      </c>
      <c r="L1018" s="26">
        <v>181</v>
      </c>
      <c r="M1018" s="26">
        <v>4336.1099999999997</v>
      </c>
      <c r="N1018" s="27">
        <v>784835.91</v>
      </c>
      <c r="O1018" s="27">
        <v>196208.98</v>
      </c>
      <c r="P1018" s="27">
        <v>196208.98</v>
      </c>
      <c r="Q1018" s="27">
        <v>196208.98</v>
      </c>
      <c r="R1018" s="27">
        <v>196208.98</v>
      </c>
      <c r="S1018" s="74">
        <f t="shared" si="371"/>
        <v>181</v>
      </c>
      <c r="T1018" s="25">
        <f t="shared" si="357"/>
        <v>0</v>
      </c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56"/>
      <c r="AR1018" s="56"/>
      <c r="AS1018" s="56"/>
      <c r="AT1018" s="56"/>
      <c r="AU1018" s="56"/>
      <c r="AV1018" s="95"/>
      <c r="AW1018" s="95"/>
      <c r="AX1018" s="76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  <c r="BI1018" s="10"/>
      <c r="BJ1018" s="10"/>
      <c r="BK1018" s="10"/>
      <c r="BL1018" s="10"/>
      <c r="BM1018" s="10"/>
      <c r="BN1018" s="10"/>
      <c r="BO1018" s="10"/>
      <c r="BP1018" s="10"/>
      <c r="BQ1018" s="10"/>
      <c r="BR1018" s="10"/>
      <c r="BS1018" s="10"/>
      <c r="BT1018" s="10"/>
      <c r="BU1018" s="10"/>
      <c r="BV1018" s="10"/>
      <c r="BW1018" s="10"/>
    </row>
    <row r="1019" spans="1:75" s="11" customFormat="1" ht="45" x14ac:dyDescent="0.25">
      <c r="A1019" s="87"/>
      <c r="B1019" s="88"/>
      <c r="C1019" s="73" t="s">
        <v>1327</v>
      </c>
      <c r="D1019" s="87"/>
      <c r="E1019" s="73" t="s">
        <v>1738</v>
      </c>
      <c r="F1019" s="87"/>
      <c r="G1019" s="69" t="s">
        <v>1719</v>
      </c>
      <c r="H1019" s="71" t="s">
        <v>1722</v>
      </c>
      <c r="I1019" s="26">
        <v>127</v>
      </c>
      <c r="J1019" s="26">
        <v>0</v>
      </c>
      <c r="K1019" s="26">
        <v>0</v>
      </c>
      <c r="L1019" s="26">
        <v>127</v>
      </c>
      <c r="M1019" s="26">
        <v>2887.94</v>
      </c>
      <c r="N1019" s="27">
        <v>366768.38</v>
      </c>
      <c r="O1019" s="27">
        <v>91692.1</v>
      </c>
      <c r="P1019" s="27">
        <v>91692.1</v>
      </c>
      <c r="Q1019" s="27">
        <v>91692.1</v>
      </c>
      <c r="R1019" s="27">
        <v>91692.1</v>
      </c>
      <c r="S1019" s="74">
        <f t="shared" si="371"/>
        <v>154</v>
      </c>
      <c r="T1019" s="25">
        <f t="shared" si="357"/>
        <v>27</v>
      </c>
      <c r="U1019" s="25"/>
      <c r="V1019" s="25">
        <v>25</v>
      </c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>
        <v>2</v>
      </c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56"/>
      <c r="AR1019" s="56"/>
      <c r="AS1019" s="56"/>
      <c r="AT1019" s="56"/>
      <c r="AU1019" s="56"/>
      <c r="AV1019" s="95"/>
      <c r="AW1019" s="95"/>
      <c r="AX1019" s="76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  <c r="BI1019" s="10"/>
      <c r="BJ1019" s="10"/>
      <c r="BK1019" s="10"/>
      <c r="BL1019" s="10"/>
      <c r="BM1019" s="10"/>
      <c r="BN1019" s="10"/>
      <c r="BO1019" s="10"/>
      <c r="BP1019" s="10"/>
      <c r="BQ1019" s="10"/>
      <c r="BR1019" s="10"/>
      <c r="BS1019" s="10"/>
      <c r="BT1019" s="10"/>
      <c r="BU1019" s="10"/>
      <c r="BV1019" s="10"/>
      <c r="BW1019" s="10"/>
    </row>
    <row r="1020" spans="1:75" s="11" customFormat="1" ht="45" x14ac:dyDescent="0.25">
      <c r="A1020" s="87"/>
      <c r="B1020" s="88"/>
      <c r="C1020" s="73" t="s">
        <v>1327</v>
      </c>
      <c r="D1020" s="87"/>
      <c r="E1020" s="73" t="s">
        <v>1738</v>
      </c>
      <c r="F1020" s="87"/>
      <c r="G1020" s="69" t="s">
        <v>1719</v>
      </c>
      <c r="H1020" s="71" t="s">
        <v>1723</v>
      </c>
      <c r="I1020" s="26">
        <v>247</v>
      </c>
      <c r="J1020" s="26">
        <v>0</v>
      </c>
      <c r="K1020" s="26">
        <v>0</v>
      </c>
      <c r="L1020" s="26">
        <v>247</v>
      </c>
      <c r="M1020" s="26">
        <v>3136.31</v>
      </c>
      <c r="N1020" s="27">
        <v>774668.57</v>
      </c>
      <c r="O1020" s="27">
        <v>193667.14</v>
      </c>
      <c r="P1020" s="27">
        <v>193667.14</v>
      </c>
      <c r="Q1020" s="27">
        <v>193667.14</v>
      </c>
      <c r="R1020" s="27">
        <v>193667.14</v>
      </c>
      <c r="S1020" s="74">
        <f t="shared" si="371"/>
        <v>290</v>
      </c>
      <c r="T1020" s="25">
        <f t="shared" si="357"/>
        <v>43</v>
      </c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>
        <v>43</v>
      </c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56"/>
      <c r="AR1020" s="56"/>
      <c r="AS1020" s="56"/>
      <c r="AT1020" s="56"/>
      <c r="AU1020" s="56"/>
      <c r="AV1020" s="95"/>
      <c r="AW1020" s="95"/>
      <c r="AX1020" s="76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/>
      <c r="BL1020" s="10"/>
      <c r="BM1020" s="10"/>
      <c r="BN1020" s="10"/>
      <c r="BO1020" s="10"/>
      <c r="BP1020" s="10"/>
      <c r="BQ1020" s="10"/>
      <c r="BR1020" s="10"/>
      <c r="BS1020" s="10"/>
      <c r="BT1020" s="10"/>
      <c r="BU1020" s="10"/>
      <c r="BV1020" s="10"/>
      <c r="BW1020" s="10"/>
    </row>
    <row r="1021" spans="1:75" s="11" customFormat="1" ht="45" x14ac:dyDescent="0.25">
      <c r="A1021" s="87"/>
      <c r="B1021" s="88"/>
      <c r="C1021" s="73" t="s">
        <v>1327</v>
      </c>
      <c r="D1021" s="87"/>
      <c r="E1021" s="73" t="s">
        <v>1738</v>
      </c>
      <c r="F1021" s="87"/>
      <c r="G1021" s="69" t="s">
        <v>1724</v>
      </c>
      <c r="H1021" s="71" t="s">
        <v>1725</v>
      </c>
      <c r="I1021" s="26">
        <v>389</v>
      </c>
      <c r="J1021" s="26">
        <v>0</v>
      </c>
      <c r="K1021" s="26">
        <v>0</v>
      </c>
      <c r="L1021" s="26">
        <v>389</v>
      </c>
      <c r="M1021" s="26">
        <v>314.16000000000003</v>
      </c>
      <c r="N1021" s="27">
        <v>122208.24</v>
      </c>
      <c r="O1021" s="27">
        <v>30552.06</v>
      </c>
      <c r="P1021" s="27">
        <v>30552.06</v>
      </c>
      <c r="Q1021" s="27">
        <v>30552.06</v>
      </c>
      <c r="R1021" s="27">
        <v>30552.06</v>
      </c>
      <c r="S1021" s="74">
        <f t="shared" si="371"/>
        <v>422</v>
      </c>
      <c r="T1021" s="25">
        <f t="shared" si="357"/>
        <v>33</v>
      </c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>
        <v>33</v>
      </c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56"/>
      <c r="AR1021" s="56"/>
      <c r="AS1021" s="56"/>
      <c r="AT1021" s="56"/>
      <c r="AU1021" s="56"/>
      <c r="AV1021" s="95"/>
      <c r="AW1021" s="95"/>
      <c r="AX1021" s="76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  <c r="BI1021" s="10"/>
      <c r="BJ1021" s="10"/>
      <c r="BK1021" s="10"/>
      <c r="BL1021" s="10"/>
      <c r="BM1021" s="10"/>
      <c r="BN1021" s="10"/>
      <c r="BO1021" s="10"/>
      <c r="BP1021" s="10"/>
      <c r="BQ1021" s="10"/>
      <c r="BR1021" s="10"/>
      <c r="BS1021" s="10"/>
      <c r="BT1021" s="10"/>
      <c r="BU1021" s="10"/>
      <c r="BV1021" s="10"/>
      <c r="BW1021" s="10"/>
    </row>
    <row r="1022" spans="1:75" s="11" customFormat="1" ht="60" x14ac:dyDescent="0.25">
      <c r="A1022" s="87"/>
      <c r="B1022" s="88"/>
      <c r="C1022" s="73" t="s">
        <v>1327</v>
      </c>
      <c r="D1022" s="87"/>
      <c r="E1022" s="73" t="s">
        <v>1738</v>
      </c>
      <c r="F1022" s="87"/>
      <c r="G1022" s="69" t="s">
        <v>1726</v>
      </c>
      <c r="H1022" s="71" t="s">
        <v>1725</v>
      </c>
      <c r="I1022" s="26">
        <v>41</v>
      </c>
      <c r="J1022" s="26">
        <v>0</v>
      </c>
      <c r="K1022" s="26">
        <v>0</v>
      </c>
      <c r="L1022" s="26">
        <v>41</v>
      </c>
      <c r="M1022" s="26">
        <v>351.02</v>
      </c>
      <c r="N1022" s="27">
        <v>14391.82</v>
      </c>
      <c r="O1022" s="27">
        <v>3597.96</v>
      </c>
      <c r="P1022" s="27">
        <v>3597.96</v>
      </c>
      <c r="Q1022" s="27">
        <v>3597.96</v>
      </c>
      <c r="R1022" s="27">
        <v>3597.96</v>
      </c>
      <c r="S1022" s="74">
        <f t="shared" si="371"/>
        <v>41</v>
      </c>
      <c r="T1022" s="25">
        <f t="shared" si="357"/>
        <v>0</v>
      </c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56"/>
      <c r="AR1022" s="56"/>
      <c r="AS1022" s="56"/>
      <c r="AT1022" s="56"/>
      <c r="AU1022" s="56"/>
      <c r="AV1022" s="95"/>
      <c r="AW1022" s="95"/>
      <c r="AX1022" s="76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</row>
    <row r="1023" spans="1:75" s="11" customFormat="1" ht="60" x14ac:dyDescent="0.25">
      <c r="A1023" s="87"/>
      <c r="B1023" s="88"/>
      <c r="C1023" s="73" t="s">
        <v>1327</v>
      </c>
      <c r="D1023" s="87"/>
      <c r="E1023" s="73" t="s">
        <v>1738</v>
      </c>
      <c r="F1023" s="87"/>
      <c r="G1023" s="69" t="s">
        <v>1727</v>
      </c>
      <c r="H1023" s="71" t="s">
        <v>1728</v>
      </c>
      <c r="I1023" s="26">
        <v>90</v>
      </c>
      <c r="J1023" s="26">
        <v>0</v>
      </c>
      <c r="K1023" s="26">
        <v>0</v>
      </c>
      <c r="L1023" s="26">
        <v>90</v>
      </c>
      <c r="M1023" s="26">
        <v>1891.7</v>
      </c>
      <c r="N1023" s="27">
        <v>170253</v>
      </c>
      <c r="O1023" s="27">
        <v>42563.25</v>
      </c>
      <c r="P1023" s="27">
        <v>42563.25</v>
      </c>
      <c r="Q1023" s="27">
        <v>42563.25</v>
      </c>
      <c r="R1023" s="27">
        <v>42563.25</v>
      </c>
      <c r="S1023" s="74">
        <f t="shared" si="371"/>
        <v>94</v>
      </c>
      <c r="T1023" s="25">
        <f t="shared" si="357"/>
        <v>4</v>
      </c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>
        <v>4</v>
      </c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56"/>
      <c r="AR1023" s="56"/>
      <c r="AS1023" s="56"/>
      <c r="AT1023" s="56"/>
      <c r="AU1023" s="56"/>
      <c r="AV1023" s="95"/>
      <c r="AW1023" s="95"/>
      <c r="AX1023" s="76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</row>
    <row r="1024" spans="1:75" s="11" customFormat="1" ht="75" x14ac:dyDescent="0.25">
      <c r="A1024" s="87"/>
      <c r="B1024" s="88"/>
      <c r="C1024" s="73" t="s">
        <v>1327</v>
      </c>
      <c r="D1024" s="87"/>
      <c r="E1024" s="73" t="s">
        <v>1747</v>
      </c>
      <c r="F1024" s="87"/>
      <c r="G1024" s="69" t="s">
        <v>1729</v>
      </c>
      <c r="H1024" s="71" t="s">
        <v>1730</v>
      </c>
      <c r="I1024" s="26">
        <v>12</v>
      </c>
      <c r="J1024" s="26">
        <v>0</v>
      </c>
      <c r="K1024" s="26">
        <v>0</v>
      </c>
      <c r="L1024" s="26">
        <v>12</v>
      </c>
      <c r="M1024" s="26">
        <v>351.01796000000002</v>
      </c>
      <c r="N1024" s="27">
        <v>4212.22</v>
      </c>
      <c r="O1024" s="27">
        <v>1053.05</v>
      </c>
      <c r="P1024" s="27">
        <v>1053.05</v>
      </c>
      <c r="Q1024" s="27">
        <v>1053.05</v>
      </c>
      <c r="R1024" s="27">
        <v>1053.05</v>
      </c>
      <c r="S1024" s="74">
        <f t="shared" si="371"/>
        <v>12</v>
      </c>
      <c r="T1024" s="25">
        <f t="shared" si="357"/>
        <v>0</v>
      </c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56"/>
      <c r="AR1024" s="56"/>
      <c r="AS1024" s="56"/>
      <c r="AT1024" s="56"/>
      <c r="AU1024" s="56"/>
      <c r="AV1024" s="95"/>
      <c r="AW1024" s="95"/>
      <c r="AX1024" s="76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</row>
    <row r="1025" spans="1:75" s="11" customFormat="1" x14ac:dyDescent="0.25">
      <c r="A1025" s="87"/>
      <c r="B1025" s="88"/>
      <c r="C1025" s="87"/>
      <c r="D1025" s="87"/>
      <c r="E1025" s="87"/>
      <c r="F1025" s="87" t="s">
        <v>1083</v>
      </c>
      <c r="G1025" s="89" t="s">
        <v>1093</v>
      </c>
      <c r="H1025" s="71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74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96" t="s">
        <v>1296</v>
      </c>
      <c r="AR1025" s="96"/>
      <c r="AS1025" s="96"/>
      <c r="AT1025" s="96"/>
      <c r="AU1025" s="96" t="s">
        <v>1132</v>
      </c>
      <c r="AV1025" s="95"/>
      <c r="AW1025" s="95"/>
      <c r="AX1025" s="85"/>
      <c r="AY1025" s="86"/>
      <c r="AZ1025" s="86"/>
      <c r="BA1025" s="86"/>
      <c r="BB1025" s="86"/>
      <c r="BC1025" s="86"/>
      <c r="BD1025" s="86"/>
      <c r="BE1025" s="86"/>
      <c r="BF1025" s="86"/>
      <c r="BG1025" s="86"/>
      <c r="BH1025" s="86"/>
      <c r="BI1025" s="86"/>
      <c r="BJ1025" s="86"/>
      <c r="BK1025" s="86"/>
      <c r="BL1025" s="86"/>
      <c r="BM1025" s="86"/>
      <c r="BN1025" s="86"/>
      <c r="BO1025" s="86"/>
      <c r="BP1025" s="86"/>
      <c r="BQ1025" s="86"/>
      <c r="BR1025" s="86"/>
      <c r="BS1025" s="86"/>
      <c r="BT1025" s="86"/>
      <c r="BU1025" s="86"/>
      <c r="BV1025" s="86"/>
      <c r="BW1025" s="86"/>
    </row>
    <row r="1026" spans="1:75" s="11" customFormat="1" x14ac:dyDescent="0.25">
      <c r="A1026" s="9"/>
      <c r="B1026" s="61" t="s">
        <v>1467</v>
      </c>
      <c r="C1026" s="73" t="s">
        <v>1327</v>
      </c>
      <c r="D1026" s="9"/>
      <c r="E1026" s="9"/>
      <c r="F1026" s="9"/>
      <c r="G1026" s="69" t="s">
        <v>1291</v>
      </c>
      <c r="H1026" s="71" t="s">
        <v>1084</v>
      </c>
      <c r="I1026" s="25">
        <v>1900</v>
      </c>
      <c r="J1026" s="26">
        <v>0</v>
      </c>
      <c r="K1026" s="26">
        <v>0</v>
      </c>
      <c r="L1026" s="25">
        <v>1900</v>
      </c>
      <c r="M1026" s="26">
        <v>281.69499999999999</v>
      </c>
      <c r="N1026" s="27">
        <v>535220.69279999996</v>
      </c>
      <c r="O1026" s="27">
        <v>133805.17000000001</v>
      </c>
      <c r="P1026" s="27">
        <v>133805.17000000001</v>
      </c>
      <c r="Q1026" s="27">
        <v>133805.17000000001</v>
      </c>
      <c r="R1026" s="27">
        <v>133805.17000000001</v>
      </c>
      <c r="S1026" s="74">
        <f t="shared" ref="S1026:S1032" si="372">L1026+T1026</f>
        <v>1900</v>
      </c>
      <c r="T1026" s="25">
        <f t="shared" si="357"/>
        <v>0</v>
      </c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>
        <f t="shared" si="358"/>
        <v>0</v>
      </c>
      <c r="AI1026" s="25"/>
      <c r="AJ1026" s="25"/>
      <c r="AK1026" s="25"/>
      <c r="AL1026" s="25"/>
      <c r="AM1026" s="25"/>
      <c r="AN1026" s="25"/>
      <c r="AO1026" s="25"/>
      <c r="AP1026" s="25"/>
      <c r="AQ1026" s="18" t="s">
        <v>1296</v>
      </c>
      <c r="AR1026" s="18"/>
      <c r="AS1026" s="18"/>
      <c r="AT1026" s="18"/>
      <c r="AU1026" s="18" t="s">
        <v>1132</v>
      </c>
      <c r="AV1026" s="82"/>
      <c r="AW1026" s="82"/>
      <c r="AX1026" s="76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  <c r="BI1026" s="10"/>
      <c r="BJ1026" s="10"/>
      <c r="BK1026" s="10"/>
      <c r="BL1026" s="10"/>
      <c r="BM1026" s="10"/>
      <c r="BN1026" s="10"/>
      <c r="BO1026" s="10"/>
      <c r="BP1026" s="10"/>
      <c r="BQ1026" s="10"/>
      <c r="BR1026" s="10"/>
      <c r="BS1026" s="10"/>
      <c r="BT1026" s="10"/>
      <c r="BU1026" s="10"/>
      <c r="BV1026" s="10"/>
      <c r="BW1026" s="10"/>
    </row>
    <row r="1027" spans="1:75" s="11" customFormat="1" x14ac:dyDescent="0.25">
      <c r="A1027" s="9"/>
      <c r="B1027" s="61" t="s">
        <v>1467</v>
      </c>
      <c r="C1027" s="73" t="s">
        <v>1327</v>
      </c>
      <c r="D1027" s="9"/>
      <c r="E1027" s="9"/>
      <c r="F1027" s="9"/>
      <c r="G1027" s="69" t="s">
        <v>1291</v>
      </c>
      <c r="H1027" s="71" t="s">
        <v>1085</v>
      </c>
      <c r="I1027" s="25">
        <v>1820</v>
      </c>
      <c r="J1027" s="26">
        <v>0</v>
      </c>
      <c r="K1027" s="26">
        <v>0</v>
      </c>
      <c r="L1027" s="25">
        <v>1820</v>
      </c>
      <c r="M1027" s="26">
        <v>354.86399999999998</v>
      </c>
      <c r="N1027" s="27">
        <v>645852.64930000005</v>
      </c>
      <c r="O1027" s="27">
        <v>161463.16</v>
      </c>
      <c r="P1027" s="27">
        <v>161463.16</v>
      </c>
      <c r="Q1027" s="27">
        <v>161463.16</v>
      </c>
      <c r="R1027" s="27">
        <v>161463.16</v>
      </c>
      <c r="S1027" s="74">
        <f t="shared" si="372"/>
        <v>1820</v>
      </c>
      <c r="T1027" s="25">
        <f t="shared" si="357"/>
        <v>0</v>
      </c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>
        <f t="shared" si="358"/>
        <v>0</v>
      </c>
      <c r="AI1027" s="25"/>
      <c r="AJ1027" s="25"/>
      <c r="AK1027" s="25"/>
      <c r="AL1027" s="25"/>
      <c r="AM1027" s="25"/>
      <c r="AN1027" s="25"/>
      <c r="AO1027" s="25"/>
      <c r="AP1027" s="25"/>
      <c r="AQ1027" s="18" t="s">
        <v>1296</v>
      </c>
      <c r="AR1027" s="18"/>
      <c r="AS1027" s="18"/>
      <c r="AT1027" s="18"/>
      <c r="AU1027" s="18" t="s">
        <v>1132</v>
      </c>
      <c r="AV1027" s="82"/>
      <c r="AW1027" s="82"/>
      <c r="AX1027" s="76"/>
      <c r="AY1027" s="10"/>
      <c r="AZ1027" s="10"/>
      <c r="BA1027" s="10"/>
      <c r="BB1027" s="10"/>
      <c r="BC1027" s="10"/>
      <c r="BD1027" s="10"/>
      <c r="BE1027" s="10"/>
      <c r="BF1027" s="10"/>
      <c r="BG1027" s="10"/>
      <c r="BH1027" s="10"/>
      <c r="BI1027" s="10"/>
      <c r="BJ1027" s="10"/>
      <c r="BK1027" s="10"/>
      <c r="BL1027" s="10"/>
      <c r="BM1027" s="10"/>
      <c r="BN1027" s="10"/>
      <c r="BO1027" s="10"/>
      <c r="BP1027" s="10"/>
      <c r="BQ1027" s="10"/>
      <c r="BR1027" s="10"/>
      <c r="BS1027" s="10"/>
      <c r="BT1027" s="10"/>
      <c r="BU1027" s="10"/>
      <c r="BV1027" s="10"/>
      <c r="BW1027" s="10"/>
    </row>
    <row r="1028" spans="1:75" s="11" customFormat="1" x14ac:dyDescent="0.25">
      <c r="A1028" s="9"/>
      <c r="B1028" s="61" t="s">
        <v>1467</v>
      </c>
      <c r="C1028" s="73" t="s">
        <v>1327</v>
      </c>
      <c r="D1028" s="9"/>
      <c r="E1028" s="9"/>
      <c r="F1028" s="9"/>
      <c r="G1028" s="69" t="s">
        <v>1291</v>
      </c>
      <c r="H1028" s="71" t="s">
        <v>1086</v>
      </c>
      <c r="I1028" s="26">
        <v>54</v>
      </c>
      <c r="J1028" s="26">
        <v>0</v>
      </c>
      <c r="K1028" s="26">
        <v>0</v>
      </c>
      <c r="L1028" s="26">
        <v>54</v>
      </c>
      <c r="M1028" s="26">
        <v>223.16200000000001</v>
      </c>
      <c r="N1028" s="27">
        <v>12050.763800000001</v>
      </c>
      <c r="O1028" s="27">
        <v>3012.69</v>
      </c>
      <c r="P1028" s="27">
        <v>3012.69</v>
      </c>
      <c r="Q1028" s="27">
        <v>3012.69</v>
      </c>
      <c r="R1028" s="27">
        <v>3012.69</v>
      </c>
      <c r="S1028" s="74">
        <f t="shared" si="372"/>
        <v>54</v>
      </c>
      <c r="T1028" s="25">
        <f t="shared" si="357"/>
        <v>0</v>
      </c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>
        <f t="shared" si="358"/>
        <v>0</v>
      </c>
      <c r="AI1028" s="25"/>
      <c r="AJ1028" s="25"/>
      <c r="AK1028" s="25"/>
      <c r="AL1028" s="25"/>
      <c r="AM1028" s="25"/>
      <c r="AN1028" s="25"/>
      <c r="AO1028" s="25"/>
      <c r="AP1028" s="25"/>
      <c r="AQ1028" s="18" t="s">
        <v>1296</v>
      </c>
      <c r="AR1028" s="18"/>
      <c r="AS1028" s="18"/>
      <c r="AT1028" s="18"/>
      <c r="AU1028" s="18" t="s">
        <v>1132</v>
      </c>
      <c r="AV1028" s="82"/>
      <c r="AW1028" s="82"/>
      <c r="AX1028" s="76"/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  <c r="BI1028" s="10"/>
      <c r="BJ1028" s="10"/>
      <c r="BK1028" s="10"/>
      <c r="BL1028" s="10"/>
      <c r="BM1028" s="10"/>
      <c r="BN1028" s="10"/>
      <c r="BO1028" s="10"/>
      <c r="BP1028" s="10"/>
      <c r="BQ1028" s="10"/>
      <c r="BR1028" s="10"/>
      <c r="BS1028" s="10"/>
      <c r="BT1028" s="10"/>
      <c r="BU1028" s="10"/>
      <c r="BV1028" s="10"/>
      <c r="BW1028" s="10"/>
    </row>
    <row r="1029" spans="1:75" s="11" customFormat="1" x14ac:dyDescent="0.25">
      <c r="A1029" s="9"/>
      <c r="B1029" s="61" t="s">
        <v>1467</v>
      </c>
      <c r="C1029" s="73" t="s">
        <v>1327</v>
      </c>
      <c r="D1029" s="9"/>
      <c r="E1029" s="9"/>
      <c r="F1029" s="9"/>
      <c r="G1029" s="69" t="s">
        <v>1291</v>
      </c>
      <c r="H1029" s="71" t="s">
        <v>1087</v>
      </c>
      <c r="I1029" s="25">
        <v>1100</v>
      </c>
      <c r="J1029" s="26">
        <v>0</v>
      </c>
      <c r="K1029" s="26">
        <v>0</v>
      </c>
      <c r="L1029" s="25">
        <v>1100</v>
      </c>
      <c r="M1029" s="26">
        <v>230.47900000000001</v>
      </c>
      <c r="N1029" s="27">
        <v>253526.78400000001</v>
      </c>
      <c r="O1029" s="27">
        <v>63381.7</v>
      </c>
      <c r="P1029" s="27">
        <v>63381.7</v>
      </c>
      <c r="Q1029" s="27">
        <v>63381.7</v>
      </c>
      <c r="R1029" s="27">
        <v>63381.7</v>
      </c>
      <c r="S1029" s="74">
        <f t="shared" si="372"/>
        <v>1100</v>
      </c>
      <c r="T1029" s="25">
        <f t="shared" si="357"/>
        <v>0</v>
      </c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>
        <f t="shared" si="358"/>
        <v>0</v>
      </c>
      <c r="AI1029" s="25"/>
      <c r="AJ1029" s="25"/>
      <c r="AK1029" s="25"/>
      <c r="AL1029" s="25"/>
      <c r="AM1029" s="25"/>
      <c r="AN1029" s="25"/>
      <c r="AO1029" s="25"/>
      <c r="AP1029" s="25"/>
      <c r="AQ1029" s="18" t="s">
        <v>1296</v>
      </c>
      <c r="AR1029" s="18"/>
      <c r="AS1029" s="18"/>
      <c r="AT1029" s="18"/>
      <c r="AU1029" s="18" t="s">
        <v>1132</v>
      </c>
      <c r="AV1029" s="82"/>
      <c r="AW1029" s="82"/>
      <c r="AX1029" s="76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10"/>
      <c r="BR1029" s="10"/>
      <c r="BS1029" s="10"/>
      <c r="BT1029" s="10"/>
      <c r="BU1029" s="10"/>
      <c r="BV1029" s="10"/>
      <c r="BW1029" s="10"/>
    </row>
    <row r="1030" spans="1:75" s="11" customFormat="1" x14ac:dyDescent="0.25">
      <c r="A1030" s="9"/>
      <c r="B1030" s="61" t="s">
        <v>1467</v>
      </c>
      <c r="C1030" s="73" t="s">
        <v>1327</v>
      </c>
      <c r="D1030" s="9"/>
      <c r="E1030" s="9"/>
      <c r="F1030" s="9"/>
      <c r="G1030" s="69" t="s">
        <v>1291</v>
      </c>
      <c r="H1030" s="71" t="s">
        <v>1088</v>
      </c>
      <c r="I1030" s="26">
        <v>149</v>
      </c>
      <c r="J1030" s="26">
        <v>0</v>
      </c>
      <c r="K1030" s="26">
        <v>0</v>
      </c>
      <c r="L1030" s="26">
        <v>149</v>
      </c>
      <c r="M1030" s="26">
        <v>252.429</v>
      </c>
      <c r="N1030" s="27">
        <v>37611.875899999999</v>
      </c>
      <c r="O1030" s="27">
        <v>9402.9699999999993</v>
      </c>
      <c r="P1030" s="27">
        <v>9402.9699999999993</v>
      </c>
      <c r="Q1030" s="27">
        <v>9402.9699999999993</v>
      </c>
      <c r="R1030" s="27">
        <v>9402.9699999999993</v>
      </c>
      <c r="S1030" s="74">
        <f t="shared" si="372"/>
        <v>149</v>
      </c>
      <c r="T1030" s="25">
        <f t="shared" si="357"/>
        <v>0</v>
      </c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>
        <f t="shared" si="358"/>
        <v>0</v>
      </c>
      <c r="AI1030" s="25"/>
      <c r="AJ1030" s="25"/>
      <c r="AK1030" s="25"/>
      <c r="AL1030" s="25"/>
      <c r="AM1030" s="25"/>
      <c r="AN1030" s="25"/>
      <c r="AO1030" s="25"/>
      <c r="AP1030" s="25"/>
      <c r="AQ1030" s="18" t="s">
        <v>1296</v>
      </c>
      <c r="AR1030" s="18"/>
      <c r="AS1030" s="18"/>
      <c r="AT1030" s="18"/>
      <c r="AU1030" s="18" t="s">
        <v>1132</v>
      </c>
      <c r="AV1030" s="82"/>
      <c r="AW1030" s="82"/>
      <c r="AX1030" s="76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  <c r="BI1030" s="10"/>
      <c r="BJ1030" s="10"/>
      <c r="BK1030" s="10"/>
      <c r="BL1030" s="10"/>
      <c r="BM1030" s="10"/>
      <c r="BN1030" s="10"/>
      <c r="BO1030" s="10"/>
      <c r="BP1030" s="10"/>
      <c r="BQ1030" s="10"/>
      <c r="BR1030" s="10"/>
      <c r="BS1030" s="10"/>
      <c r="BT1030" s="10"/>
      <c r="BU1030" s="10"/>
      <c r="BV1030" s="10"/>
      <c r="BW1030" s="10"/>
    </row>
    <row r="1031" spans="1:75" s="11" customFormat="1" ht="26.25" customHeight="1" x14ac:dyDescent="0.25">
      <c r="A1031" s="9"/>
      <c r="B1031" s="61" t="s">
        <v>1467</v>
      </c>
      <c r="C1031" s="73" t="s">
        <v>1327</v>
      </c>
      <c r="D1031" s="9"/>
      <c r="E1031" s="9"/>
      <c r="F1031" s="9"/>
      <c r="G1031" s="69" t="s">
        <v>1293</v>
      </c>
      <c r="H1031" s="71" t="s">
        <v>1089</v>
      </c>
      <c r="I1031" s="26">
        <v>34</v>
      </c>
      <c r="J1031" s="26">
        <v>0</v>
      </c>
      <c r="K1031" s="26">
        <v>0</v>
      </c>
      <c r="L1031" s="26">
        <v>34</v>
      </c>
      <c r="M1031" s="27">
        <v>2414.5320000000002</v>
      </c>
      <c r="N1031" s="27">
        <v>82094.087899999999</v>
      </c>
      <c r="O1031" s="27">
        <v>20523.52</v>
      </c>
      <c r="P1031" s="27">
        <v>20523.52</v>
      </c>
      <c r="Q1031" s="27">
        <v>20523.52</v>
      </c>
      <c r="R1031" s="27">
        <v>20523.52</v>
      </c>
      <c r="S1031" s="74">
        <f t="shared" si="372"/>
        <v>34</v>
      </c>
      <c r="T1031" s="25">
        <f t="shared" si="357"/>
        <v>0</v>
      </c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>
        <f t="shared" si="358"/>
        <v>0</v>
      </c>
      <c r="AI1031" s="25"/>
      <c r="AJ1031" s="25"/>
      <c r="AK1031" s="25"/>
      <c r="AL1031" s="25"/>
      <c r="AM1031" s="25"/>
      <c r="AN1031" s="25"/>
      <c r="AO1031" s="25"/>
      <c r="AP1031" s="25"/>
      <c r="AQ1031" s="18" t="s">
        <v>1296</v>
      </c>
      <c r="AR1031" s="18"/>
      <c r="AS1031" s="18"/>
      <c r="AT1031" s="18"/>
      <c r="AU1031" s="18" t="s">
        <v>1132</v>
      </c>
      <c r="AV1031" s="82"/>
      <c r="AW1031" s="82"/>
      <c r="AX1031" s="76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/>
      <c r="BL1031" s="10"/>
      <c r="BM1031" s="10"/>
      <c r="BN1031" s="10"/>
      <c r="BO1031" s="10"/>
      <c r="BP1031" s="10"/>
      <c r="BQ1031" s="10"/>
      <c r="BR1031" s="10"/>
      <c r="BS1031" s="10"/>
      <c r="BT1031" s="10"/>
      <c r="BU1031" s="10"/>
      <c r="BV1031" s="10"/>
      <c r="BW1031" s="10"/>
    </row>
    <row r="1032" spans="1:75" ht="36" customHeight="1" x14ac:dyDescent="0.25">
      <c r="A1032" s="3"/>
      <c r="B1032" s="59"/>
      <c r="C1032" s="63" t="s">
        <v>1327</v>
      </c>
      <c r="D1032" s="3"/>
      <c r="E1032" s="3"/>
      <c r="F1032" s="3"/>
      <c r="G1032" s="125" t="s">
        <v>1346</v>
      </c>
      <c r="H1032" s="126"/>
      <c r="I1032" s="22"/>
      <c r="J1032" s="22"/>
      <c r="K1032" s="22"/>
      <c r="L1032" s="22"/>
      <c r="M1032" s="24"/>
      <c r="N1032" s="24">
        <v>3535669.9142500162</v>
      </c>
      <c r="O1032" s="24">
        <v>883917.47856250405</v>
      </c>
      <c r="P1032" s="24">
        <v>883917.47856250405</v>
      </c>
      <c r="Q1032" s="24">
        <v>883917.47856250405</v>
      </c>
      <c r="R1032" s="24">
        <v>883917.47856250405</v>
      </c>
      <c r="S1032" s="32">
        <f t="shared" si="372"/>
        <v>0</v>
      </c>
      <c r="T1032" s="23">
        <f t="shared" si="357"/>
        <v>0</v>
      </c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40"/>
      <c r="AR1032" s="40"/>
      <c r="AS1032" s="40"/>
      <c r="AT1032" s="40"/>
      <c r="AU1032" s="40"/>
      <c r="AV1032" s="40"/>
      <c r="AW1032" s="40"/>
      <c r="AX1032" s="16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8"/>
      <c r="BU1032" s="8"/>
      <c r="BV1032" s="8"/>
      <c r="BW1032" s="8"/>
    </row>
    <row r="1033" spans="1:75" ht="19.5" x14ac:dyDescent="0.3">
      <c r="B1033" s="91" t="s">
        <v>1640</v>
      </c>
      <c r="AQ1033" s="42"/>
      <c r="AR1033" s="42"/>
      <c r="AS1033" s="42"/>
      <c r="AT1033" s="42"/>
      <c r="AU1033" s="42"/>
      <c r="AV1033" s="42"/>
      <c r="AW1033" s="42"/>
    </row>
    <row r="1034" spans="1:75" x14ac:dyDescent="0.25">
      <c r="AQ1034" s="42"/>
      <c r="AR1034" s="42"/>
      <c r="AS1034" s="42"/>
      <c r="AT1034" s="42"/>
      <c r="AU1034" s="42"/>
      <c r="AV1034" s="42"/>
      <c r="AW1034" s="42"/>
    </row>
    <row r="1035" spans="1:75" x14ac:dyDescent="0.25">
      <c r="AQ1035" s="42"/>
      <c r="AR1035" s="42"/>
      <c r="AS1035" s="42"/>
      <c r="AT1035" s="42"/>
      <c r="AU1035" s="42"/>
      <c r="AV1035" s="42"/>
      <c r="AW1035" s="42"/>
    </row>
    <row r="1036" spans="1:75" x14ac:dyDescent="0.25">
      <c r="AQ1036" s="42"/>
      <c r="AR1036" s="42"/>
      <c r="AS1036" s="42"/>
      <c r="AT1036" s="42"/>
      <c r="AU1036" s="42"/>
      <c r="AV1036" s="42"/>
      <c r="AW1036" s="42"/>
    </row>
    <row r="1037" spans="1:75" x14ac:dyDescent="0.25">
      <c r="AQ1037" s="42"/>
      <c r="AR1037" s="42"/>
      <c r="AS1037" s="42"/>
      <c r="AT1037" s="42"/>
      <c r="AU1037" s="42"/>
      <c r="AV1037" s="42"/>
      <c r="AW1037" s="42"/>
    </row>
    <row r="1038" spans="1:75" x14ac:dyDescent="0.25">
      <c r="AQ1038" s="42"/>
      <c r="AR1038" s="42"/>
      <c r="AS1038" s="42"/>
      <c r="AT1038" s="42"/>
      <c r="AU1038" s="42"/>
      <c r="AV1038" s="42"/>
      <c r="AW1038" s="42"/>
    </row>
    <row r="1039" spans="1:75" x14ac:dyDescent="0.25">
      <c r="AQ1039" s="42"/>
      <c r="AR1039" s="42"/>
      <c r="AS1039" s="42"/>
      <c r="AT1039" s="42"/>
      <c r="AU1039" s="42"/>
      <c r="AV1039" s="42"/>
      <c r="AW1039" s="42"/>
    </row>
    <row r="1040" spans="1:75" x14ac:dyDescent="0.25">
      <c r="AQ1040" s="42"/>
      <c r="AR1040" s="42"/>
      <c r="AS1040" s="42"/>
      <c r="AT1040" s="42"/>
      <c r="AU1040" s="42"/>
      <c r="AV1040" s="42"/>
      <c r="AW1040" s="42"/>
    </row>
    <row r="1041" spans="43:49" x14ac:dyDescent="0.25">
      <c r="AQ1041" s="42"/>
      <c r="AR1041" s="42"/>
      <c r="AS1041" s="42"/>
      <c r="AT1041" s="42"/>
      <c r="AU1041" s="42"/>
      <c r="AV1041" s="42"/>
      <c r="AW1041" s="42"/>
    </row>
    <row r="1042" spans="43:49" x14ac:dyDescent="0.25">
      <c r="AQ1042" s="42"/>
      <c r="AR1042" s="42"/>
      <c r="AS1042" s="42"/>
      <c r="AT1042" s="42"/>
      <c r="AU1042" s="42"/>
      <c r="AV1042" s="42"/>
      <c r="AW1042" s="42"/>
    </row>
    <row r="1043" spans="43:49" x14ac:dyDescent="0.25">
      <c r="AQ1043" s="42"/>
      <c r="AR1043" s="42"/>
      <c r="AS1043" s="42"/>
      <c r="AT1043" s="42"/>
      <c r="AU1043" s="42"/>
      <c r="AV1043" s="42"/>
      <c r="AW1043" s="42"/>
    </row>
    <row r="1044" spans="43:49" x14ac:dyDescent="0.25">
      <c r="AQ1044" s="42"/>
      <c r="AR1044" s="42"/>
      <c r="AS1044" s="42"/>
      <c r="AT1044" s="42"/>
      <c r="AU1044" s="42"/>
      <c r="AV1044" s="42"/>
      <c r="AW1044" s="42"/>
    </row>
    <row r="1045" spans="43:49" x14ac:dyDescent="0.25">
      <c r="AQ1045" s="42"/>
      <c r="AR1045" s="42"/>
      <c r="AS1045" s="42"/>
      <c r="AT1045" s="42"/>
      <c r="AU1045" s="42"/>
      <c r="AV1045" s="42"/>
      <c r="AW1045" s="42"/>
    </row>
    <row r="1046" spans="43:49" x14ac:dyDescent="0.25">
      <c r="AQ1046" s="42"/>
      <c r="AR1046" s="42"/>
      <c r="AS1046" s="42"/>
      <c r="AT1046" s="42"/>
      <c r="AU1046" s="42"/>
      <c r="AV1046" s="42"/>
      <c r="AW1046" s="42"/>
    </row>
    <row r="1047" spans="43:49" x14ac:dyDescent="0.25">
      <c r="AQ1047" s="42"/>
      <c r="AR1047" s="42"/>
      <c r="AS1047" s="42"/>
      <c r="AT1047" s="42"/>
      <c r="AU1047" s="42"/>
      <c r="AV1047" s="42"/>
      <c r="AW1047" s="42"/>
    </row>
  </sheetData>
  <autoFilter ref="A3:BW1033">
    <sortState ref="A351:BW353">
      <sortCondition ref="G3:G866"/>
    </sortState>
  </autoFilter>
  <mergeCells count="74">
    <mergeCell ref="G1032:H1032"/>
    <mergeCell ref="BQ2:BQ3"/>
    <mergeCell ref="BW2:BW3"/>
    <mergeCell ref="BR2:BR3"/>
    <mergeCell ref="BS2:BS3"/>
    <mergeCell ref="BT2:BT3"/>
    <mergeCell ref="BU2:BU3"/>
    <mergeCell ref="BV2:BV3"/>
    <mergeCell ref="BL2:BL3"/>
    <mergeCell ref="BM2:BM3"/>
    <mergeCell ref="BN2:BN3"/>
    <mergeCell ref="BO2:BO3"/>
    <mergeCell ref="BP2:BP3"/>
    <mergeCell ref="BG2:BG3"/>
    <mergeCell ref="BH2:BH3"/>
    <mergeCell ref="BI2:BI3"/>
    <mergeCell ref="BJ2:BJ3"/>
    <mergeCell ref="BK2:BK3"/>
    <mergeCell ref="BB2:BB3"/>
    <mergeCell ref="BC2:BC3"/>
    <mergeCell ref="BD2:BD3"/>
    <mergeCell ref="BE2:BE3"/>
    <mergeCell ref="BF2:BF3"/>
    <mergeCell ref="AW2:AW3"/>
    <mergeCell ref="AX2:AX3"/>
    <mergeCell ref="AY2:AY3"/>
    <mergeCell ref="AZ2:AZ3"/>
    <mergeCell ref="BA2:BA3"/>
    <mergeCell ref="AR2:AR3"/>
    <mergeCell ref="AS2:AS3"/>
    <mergeCell ref="AT2:AT3"/>
    <mergeCell ref="AU2:AU3"/>
    <mergeCell ref="AV2:AV3"/>
    <mergeCell ref="AM2:AM3"/>
    <mergeCell ref="AN2:AN3"/>
    <mergeCell ref="AO2:AO3"/>
    <mergeCell ref="AP2:AP3"/>
    <mergeCell ref="AQ2:AQ3"/>
    <mergeCell ref="AH2:AH3"/>
    <mergeCell ref="AI2:AI3"/>
    <mergeCell ref="AJ2:AJ3"/>
    <mergeCell ref="AK2:AK3"/>
    <mergeCell ref="AL2:AL3"/>
    <mergeCell ref="AC2:AC3"/>
    <mergeCell ref="AD2:AD3"/>
    <mergeCell ref="AE2:AE3"/>
    <mergeCell ref="AF2:AF3"/>
    <mergeCell ref="AG2:AG3"/>
    <mergeCell ref="X2:X3"/>
    <mergeCell ref="Y2:Y3"/>
    <mergeCell ref="Z2:Z3"/>
    <mergeCell ref="AA2:AA3"/>
    <mergeCell ref="AB2:AB3"/>
    <mergeCell ref="M2:M3"/>
    <mergeCell ref="T2:T3"/>
    <mergeCell ref="U2:U3"/>
    <mergeCell ref="V2:V3"/>
    <mergeCell ref="W2:W3"/>
    <mergeCell ref="A1:R1"/>
    <mergeCell ref="S2:S3"/>
    <mergeCell ref="A2:A3"/>
    <mergeCell ref="C2:C3"/>
    <mergeCell ref="E2:E3"/>
    <mergeCell ref="B2:B3"/>
    <mergeCell ref="D2:D3"/>
    <mergeCell ref="N2:N3"/>
    <mergeCell ref="O2:O3"/>
    <mergeCell ref="P2:P3"/>
    <mergeCell ref="Q2:Q3"/>
    <mergeCell ref="R2:R3"/>
    <mergeCell ref="F2:F3"/>
    <mergeCell ref="G2:G3"/>
    <mergeCell ref="H2:H3"/>
    <mergeCell ref="I2:L2"/>
  </mergeCells>
  <pageMargins left="0.70866141732283472" right="0.70866141732283472" top="0.74803149606299213" bottom="0.74803149606299213" header="0.31496062992125984" footer="0.31496062992125984"/>
  <pageSetup paperSize="8" scale="1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2023</vt:lpstr>
      <vt:lpstr>'План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Хвалько Ольга Сергеевна</dc:creator>
  <cp:lastModifiedBy>Хвалько Ольга Сергеевна</cp:lastModifiedBy>
  <cp:lastPrinted>2023-02-10T14:10:28Z</cp:lastPrinted>
  <dcterms:created xsi:type="dcterms:W3CDTF">2022-08-31T11:30:41Z</dcterms:created>
  <dcterms:modified xsi:type="dcterms:W3CDTF">2023-06-26T11:05:14Z</dcterms:modified>
</cp:coreProperties>
</file>